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takahide_mizuno\Documents\CashFlow\"/>
    </mc:Choice>
  </mc:AlternateContent>
  <xr:revisionPtr revIDLastSave="0" documentId="13_ncr:1_{76FBF80A-8003-4F3E-9EA2-0339B5E05887}" xr6:coauthVersionLast="47" xr6:coauthVersionMax="47" xr10:uidLastSave="{00000000-0000-0000-0000-000000000000}"/>
  <bookViews>
    <workbookView xWindow="31110" yWindow="2445" windowWidth="21600" windowHeight="11385" xr2:uid="{00000000-000D-0000-FFFF-FFFF00000000}"/>
  </bookViews>
  <sheets>
    <sheet name="template" sheetId="4" r:id="rId1"/>
    <sheet name="つまこ45からパート" sheetId="3" r:id="rId2"/>
    <sheet name="つまこ60リタイア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4" l="1"/>
  <c r="D32" i="4" s="1"/>
  <c r="E32" i="4" s="1"/>
  <c r="F32" i="4" s="1"/>
  <c r="G32" i="4" s="1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R32" i="4" s="1"/>
  <c r="S32" i="4" s="1"/>
  <c r="T32" i="4" s="1"/>
  <c r="U32" i="4" s="1"/>
  <c r="V32" i="4" s="1"/>
  <c r="C8" i="4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V8" i="4" s="1"/>
  <c r="C7" i="4"/>
  <c r="D7" i="4" s="1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B34" i="4"/>
  <c r="D33" i="4"/>
  <c r="E33" i="4" s="1"/>
  <c r="C33" i="4"/>
  <c r="W29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W22" i="4"/>
  <c r="W21" i="4"/>
  <c r="V21" i="4"/>
  <c r="U21" i="4"/>
  <c r="T21" i="4"/>
  <c r="S21" i="4"/>
  <c r="R21" i="4"/>
  <c r="Q21" i="4"/>
  <c r="O21" i="4"/>
  <c r="N21" i="4"/>
  <c r="M21" i="4"/>
  <c r="L21" i="4"/>
  <c r="K21" i="4"/>
  <c r="J21" i="4"/>
  <c r="I21" i="4"/>
  <c r="H21" i="4"/>
  <c r="G21" i="4"/>
  <c r="E21" i="4"/>
  <c r="D21" i="4"/>
  <c r="C21" i="4"/>
  <c r="B21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W15" i="4"/>
  <c r="V15" i="4"/>
  <c r="U15" i="4"/>
  <c r="T15" i="4"/>
  <c r="S15" i="4"/>
  <c r="R15" i="4"/>
  <c r="R30" i="4" s="1"/>
  <c r="Q15" i="4"/>
  <c r="P15" i="4"/>
  <c r="O15" i="4"/>
  <c r="N15" i="4"/>
  <c r="M15" i="4"/>
  <c r="L15" i="4"/>
  <c r="K15" i="4"/>
  <c r="J15" i="4"/>
  <c r="J30" i="4" s="1"/>
  <c r="I15" i="4"/>
  <c r="H15" i="4"/>
  <c r="G15" i="4"/>
  <c r="F15" i="4"/>
  <c r="E15" i="4"/>
  <c r="D15" i="4"/>
  <c r="C15" i="4"/>
  <c r="B15" i="4"/>
  <c r="V14" i="4"/>
  <c r="U14" i="4"/>
  <c r="T14" i="4"/>
  <c r="T29" i="4" s="1"/>
  <c r="T35" i="4" s="1"/>
  <c r="S14" i="4"/>
  <c r="S29" i="4" s="1"/>
  <c r="S35" i="4" s="1"/>
  <c r="R14" i="4"/>
  <c r="R29" i="4" s="1"/>
  <c r="R35" i="4" s="1"/>
  <c r="Q14" i="4"/>
  <c r="Q29" i="4" s="1"/>
  <c r="Q35" i="4" s="1"/>
  <c r="P14" i="4"/>
  <c r="O14" i="4"/>
  <c r="N14" i="4"/>
  <c r="M14" i="4"/>
  <c r="L14" i="4"/>
  <c r="L29" i="4" s="1"/>
  <c r="L35" i="4" s="1"/>
  <c r="K14" i="4"/>
  <c r="K29" i="4" s="1"/>
  <c r="K35" i="4" s="1"/>
  <c r="J14" i="4"/>
  <c r="J29" i="4" s="1"/>
  <c r="J35" i="4" s="1"/>
  <c r="I14" i="4"/>
  <c r="I29" i="4" s="1"/>
  <c r="I35" i="4" s="1"/>
  <c r="H14" i="4"/>
  <c r="G14" i="4"/>
  <c r="F14" i="4"/>
  <c r="E14" i="4"/>
  <c r="D14" i="4"/>
  <c r="D29" i="4" s="1"/>
  <c r="D35" i="4" s="1"/>
  <c r="C14" i="4"/>
  <c r="C29" i="4" s="1"/>
  <c r="C35" i="4" s="1"/>
  <c r="B14" i="4"/>
  <c r="B29" i="4" s="1"/>
  <c r="B35" i="4" s="1"/>
  <c r="C6" i="4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C5" i="4"/>
  <c r="D5" i="4" s="1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O39" i="2"/>
  <c r="G39" i="2"/>
  <c r="V38" i="2"/>
  <c r="U38" i="2"/>
  <c r="U39" i="2" s="1"/>
  <c r="T38" i="2"/>
  <c r="T39" i="2" s="1"/>
  <c r="S38" i="2"/>
  <c r="S39" i="2" s="1"/>
  <c r="R38" i="2"/>
  <c r="R39" i="2" s="1"/>
  <c r="Q38" i="2"/>
  <c r="Q39" i="2" s="1"/>
  <c r="P38" i="2"/>
  <c r="P39" i="2" s="1"/>
  <c r="O38" i="2"/>
  <c r="N38" i="2"/>
  <c r="N39" i="2" s="1"/>
  <c r="M38" i="2"/>
  <c r="M39" i="2" s="1"/>
  <c r="L38" i="2"/>
  <c r="L39" i="2" s="1"/>
  <c r="K38" i="2"/>
  <c r="K39" i="2" s="1"/>
  <c r="J38" i="2"/>
  <c r="J39" i="2" s="1"/>
  <c r="I38" i="2"/>
  <c r="I39" i="2" s="1"/>
  <c r="H38" i="2"/>
  <c r="H39" i="2" s="1"/>
  <c r="G38" i="2"/>
  <c r="F38" i="2"/>
  <c r="F39" i="2" s="1"/>
  <c r="E38" i="2"/>
  <c r="E39" i="2" s="1"/>
  <c r="D38" i="2"/>
  <c r="D39" i="2" s="1"/>
  <c r="C38" i="2"/>
  <c r="C39" i="2" s="1"/>
  <c r="B38" i="2"/>
  <c r="B39" i="2" s="1"/>
  <c r="C38" i="3"/>
  <c r="B34" i="3"/>
  <c r="C33" i="3"/>
  <c r="D33" i="3" s="1"/>
  <c r="E33" i="3" s="1"/>
  <c r="F33" i="3" s="1"/>
  <c r="G33" i="3" s="1"/>
  <c r="H33" i="3" s="1"/>
  <c r="I33" i="3" s="1"/>
  <c r="J33" i="3" s="1"/>
  <c r="K33" i="3" s="1"/>
  <c r="W29" i="3"/>
  <c r="E29" i="3"/>
  <c r="E35" i="3" s="1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W22" i="3"/>
  <c r="W21" i="3"/>
  <c r="V21" i="3"/>
  <c r="U21" i="3"/>
  <c r="T21" i="3"/>
  <c r="S21" i="3"/>
  <c r="R21" i="3"/>
  <c r="Q21" i="3"/>
  <c r="O21" i="3"/>
  <c r="N21" i="3"/>
  <c r="M21" i="3"/>
  <c r="L21" i="3"/>
  <c r="K21" i="3"/>
  <c r="J21" i="3"/>
  <c r="I21" i="3"/>
  <c r="H21" i="3"/>
  <c r="G21" i="3"/>
  <c r="E21" i="3"/>
  <c r="D21" i="3"/>
  <c r="C21" i="3"/>
  <c r="B21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W19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E30" i="3" s="1"/>
  <c r="D15" i="3"/>
  <c r="C15" i="3"/>
  <c r="B15" i="3"/>
  <c r="V14" i="3"/>
  <c r="U14" i="3"/>
  <c r="U29" i="3" s="1"/>
  <c r="U35" i="3" s="1"/>
  <c r="T14" i="3"/>
  <c r="T29" i="3" s="1"/>
  <c r="T35" i="3" s="1"/>
  <c r="S14" i="3"/>
  <c r="S29" i="3" s="1"/>
  <c r="S35" i="3" s="1"/>
  <c r="R14" i="3"/>
  <c r="R29" i="3" s="1"/>
  <c r="R35" i="3" s="1"/>
  <c r="Q14" i="3"/>
  <c r="Q29" i="3" s="1"/>
  <c r="Q35" i="3" s="1"/>
  <c r="P14" i="3"/>
  <c r="O14" i="3"/>
  <c r="N14" i="3"/>
  <c r="M14" i="3"/>
  <c r="M29" i="3" s="1"/>
  <c r="M35" i="3" s="1"/>
  <c r="L14" i="3"/>
  <c r="L29" i="3" s="1"/>
  <c r="L35" i="3" s="1"/>
  <c r="K14" i="3"/>
  <c r="K29" i="3" s="1"/>
  <c r="K35" i="3" s="1"/>
  <c r="J14" i="3"/>
  <c r="J29" i="3" s="1"/>
  <c r="J35" i="3" s="1"/>
  <c r="I14" i="3"/>
  <c r="I29" i="3" s="1"/>
  <c r="I35" i="3" s="1"/>
  <c r="H14" i="3"/>
  <c r="G14" i="3"/>
  <c r="F14" i="3"/>
  <c r="E14" i="3"/>
  <c r="D14" i="3"/>
  <c r="D29" i="3" s="1"/>
  <c r="D35" i="3" s="1"/>
  <c r="C14" i="3"/>
  <c r="C29" i="3" s="1"/>
  <c r="C35" i="3" s="1"/>
  <c r="B14" i="3"/>
  <c r="B29" i="3" s="1"/>
  <c r="B35" i="3" s="1"/>
  <c r="B36" i="3" s="1"/>
  <c r="C36" i="3" s="1"/>
  <c r="D36" i="3" s="1"/>
  <c r="E36" i="3" s="1"/>
  <c r="T8" i="3"/>
  <c r="U8" i="3" s="1"/>
  <c r="V8" i="3" s="1"/>
  <c r="P7" i="3"/>
  <c r="Q7" i="3" s="1"/>
  <c r="R7" i="3" s="1"/>
  <c r="S7" i="3" s="1"/>
  <c r="T7" i="3" s="1"/>
  <c r="U7" i="3" s="1"/>
  <c r="V7" i="3" s="1"/>
  <c r="C6" i="3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C5" i="3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C3" i="3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V16" i="2"/>
  <c r="U16" i="2"/>
  <c r="T16" i="2"/>
  <c r="S16" i="2"/>
  <c r="R16" i="2"/>
  <c r="Q16" i="2"/>
  <c r="P16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V21" i="2"/>
  <c r="U21" i="2"/>
  <c r="T21" i="2"/>
  <c r="S21" i="2"/>
  <c r="R21" i="2"/>
  <c r="Q21" i="2"/>
  <c r="C38" i="4" l="1"/>
  <c r="B36" i="4"/>
  <c r="C36" i="4" s="1"/>
  <c r="D36" i="4" s="1"/>
  <c r="B30" i="4"/>
  <c r="B31" i="4" s="1"/>
  <c r="D30" i="4"/>
  <c r="D31" i="4" s="1"/>
  <c r="L30" i="4"/>
  <c r="T30" i="4"/>
  <c r="T31" i="4" s="1"/>
  <c r="I30" i="4"/>
  <c r="I31" i="4" s="1"/>
  <c r="Q30" i="4"/>
  <c r="Q31" i="4" s="1"/>
  <c r="C30" i="4"/>
  <c r="C31" i="4" s="1"/>
  <c r="K30" i="4"/>
  <c r="K31" i="4" s="1"/>
  <c r="S30" i="4"/>
  <c r="S31" i="4" s="1"/>
  <c r="F33" i="4"/>
  <c r="E38" i="4"/>
  <c r="E29" i="4"/>
  <c r="E35" i="4" s="1"/>
  <c r="E36" i="4" s="1"/>
  <c r="M29" i="4"/>
  <c r="M35" i="4" s="1"/>
  <c r="U29" i="4"/>
  <c r="U35" i="4" s="1"/>
  <c r="F29" i="4"/>
  <c r="F35" i="4" s="1"/>
  <c r="N29" i="4"/>
  <c r="N35" i="4" s="1"/>
  <c r="V29" i="4"/>
  <c r="V35" i="4" s="1"/>
  <c r="J31" i="4"/>
  <c r="R31" i="4"/>
  <c r="D38" i="4"/>
  <c r="G29" i="4"/>
  <c r="G35" i="4" s="1"/>
  <c r="O29" i="4"/>
  <c r="O35" i="4" s="1"/>
  <c r="H29" i="4"/>
  <c r="H35" i="4" s="1"/>
  <c r="P29" i="4"/>
  <c r="P35" i="4" s="1"/>
  <c r="L31" i="4"/>
  <c r="B38" i="4"/>
  <c r="M30" i="3"/>
  <c r="U30" i="3"/>
  <c r="B30" i="3"/>
  <c r="B31" i="3" s="1"/>
  <c r="J30" i="3"/>
  <c r="R30" i="3"/>
  <c r="R31" i="3" s="1"/>
  <c r="C30" i="3"/>
  <c r="K30" i="3"/>
  <c r="K31" i="3" s="1"/>
  <c r="S30" i="3"/>
  <c r="S31" i="3" s="1"/>
  <c r="D30" i="3"/>
  <c r="L30" i="3"/>
  <c r="L31" i="3" s="1"/>
  <c r="T30" i="3"/>
  <c r="E31" i="3"/>
  <c r="M31" i="3"/>
  <c r="U31" i="3"/>
  <c r="F30" i="3"/>
  <c r="F31" i="3" s="1"/>
  <c r="K38" i="3"/>
  <c r="L33" i="3"/>
  <c r="M33" i="3" s="1"/>
  <c r="N33" i="3" s="1"/>
  <c r="O33" i="3" s="1"/>
  <c r="P33" i="3" s="1"/>
  <c r="Q33" i="3" s="1"/>
  <c r="R33" i="3" s="1"/>
  <c r="S33" i="3" s="1"/>
  <c r="I30" i="3"/>
  <c r="I31" i="3" s="1"/>
  <c r="Q30" i="3"/>
  <c r="Q31" i="3" s="1"/>
  <c r="F29" i="3"/>
  <c r="F35" i="3" s="1"/>
  <c r="F36" i="3" s="1"/>
  <c r="G36" i="3" s="1"/>
  <c r="N29" i="3"/>
  <c r="N35" i="3" s="1"/>
  <c r="V29" i="3"/>
  <c r="V35" i="3" s="1"/>
  <c r="J31" i="3"/>
  <c r="D38" i="3"/>
  <c r="L38" i="3"/>
  <c r="G29" i="3"/>
  <c r="G35" i="3" s="1"/>
  <c r="O29" i="3"/>
  <c r="O35" i="3" s="1"/>
  <c r="C31" i="3"/>
  <c r="C32" i="3" s="1"/>
  <c r="E38" i="3"/>
  <c r="H29" i="3"/>
  <c r="H35" i="3" s="1"/>
  <c r="P29" i="3"/>
  <c r="P35" i="3" s="1"/>
  <c r="D31" i="3"/>
  <c r="T31" i="3"/>
  <c r="F38" i="3"/>
  <c r="N38" i="3"/>
  <c r="G38" i="3"/>
  <c r="O38" i="3"/>
  <c r="H38" i="3"/>
  <c r="P38" i="3"/>
  <c r="I38" i="3"/>
  <c r="Q38" i="3"/>
  <c r="B38" i="3"/>
  <c r="J38" i="3"/>
  <c r="R38" i="3"/>
  <c r="C33" i="2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O21" i="2"/>
  <c r="N21" i="2"/>
  <c r="M21" i="2"/>
  <c r="L21" i="2"/>
  <c r="K21" i="2"/>
  <c r="J21" i="2"/>
  <c r="I21" i="2"/>
  <c r="H21" i="2"/>
  <c r="G21" i="2"/>
  <c r="E21" i="2"/>
  <c r="D21" i="2"/>
  <c r="C21" i="2"/>
  <c r="B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F36" i="4" l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E30" i="4"/>
  <c r="E31" i="4" s="1"/>
  <c r="O30" i="4"/>
  <c r="O31" i="4" s="1"/>
  <c r="N30" i="4"/>
  <c r="N31" i="4" s="1"/>
  <c r="F30" i="4"/>
  <c r="F31" i="4" s="1"/>
  <c r="M30" i="4"/>
  <c r="M31" i="4" s="1"/>
  <c r="C39" i="4"/>
  <c r="H30" i="4"/>
  <c r="H31" i="4" s="1"/>
  <c r="G30" i="4"/>
  <c r="G31" i="4" s="1"/>
  <c r="G33" i="4"/>
  <c r="F38" i="4"/>
  <c r="U30" i="4"/>
  <c r="U31" i="4" s="1"/>
  <c r="B39" i="4"/>
  <c r="E43" i="4"/>
  <c r="E44" i="4" s="1"/>
  <c r="B37" i="4"/>
  <c r="C34" i="4"/>
  <c r="V30" i="4"/>
  <c r="V31" i="4" s="1"/>
  <c r="P30" i="4"/>
  <c r="P31" i="4" s="1"/>
  <c r="H36" i="3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T36" i="3" s="1"/>
  <c r="U36" i="3" s="1"/>
  <c r="V36" i="3" s="1"/>
  <c r="B39" i="3"/>
  <c r="C34" i="3"/>
  <c r="E43" i="3"/>
  <c r="E44" i="3" s="1"/>
  <c r="B37" i="3"/>
  <c r="G30" i="3"/>
  <c r="G31" i="3" s="1"/>
  <c r="N30" i="3"/>
  <c r="N31" i="3" s="1"/>
  <c r="O30" i="3"/>
  <c r="O31" i="3" s="1"/>
  <c r="P30" i="3"/>
  <c r="P31" i="3" s="1"/>
  <c r="D32" i="3"/>
  <c r="C39" i="3"/>
  <c r="T33" i="3"/>
  <c r="S38" i="3"/>
  <c r="H30" i="3"/>
  <c r="H31" i="3" s="1"/>
  <c r="H43" i="3"/>
  <c r="H44" i="3" s="1"/>
  <c r="G43" i="3"/>
  <c r="G44" i="3" s="1"/>
  <c r="F43" i="3"/>
  <c r="F44" i="3" s="1"/>
  <c r="M38" i="3"/>
  <c r="V30" i="3"/>
  <c r="V31" i="3" s="1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B15" i="2"/>
  <c r="V14" i="2"/>
  <c r="V29" i="2" s="1"/>
  <c r="U14" i="2"/>
  <c r="U29" i="2" s="1"/>
  <c r="T14" i="2"/>
  <c r="T29" i="2" s="1"/>
  <c r="T35" i="2" s="1"/>
  <c r="S14" i="2"/>
  <c r="R14" i="2"/>
  <c r="Q14" i="2"/>
  <c r="P14" i="2"/>
  <c r="P29" i="2" s="1"/>
  <c r="P35" i="2" s="1"/>
  <c r="O14" i="2"/>
  <c r="O29" i="2" s="1"/>
  <c r="N14" i="2"/>
  <c r="N29" i="2" s="1"/>
  <c r="M14" i="2"/>
  <c r="M29" i="2" s="1"/>
  <c r="L14" i="2"/>
  <c r="L29" i="2" s="1"/>
  <c r="L35" i="2" s="1"/>
  <c r="K14" i="2"/>
  <c r="K29" i="2" s="1"/>
  <c r="J14" i="2"/>
  <c r="I14" i="2"/>
  <c r="H14" i="2"/>
  <c r="H29" i="2" s="1"/>
  <c r="H35" i="2" s="1"/>
  <c r="G14" i="2"/>
  <c r="G29" i="2" s="1"/>
  <c r="F14" i="2"/>
  <c r="F29" i="2" s="1"/>
  <c r="E14" i="2"/>
  <c r="E29" i="2" s="1"/>
  <c r="D14" i="2"/>
  <c r="D29" i="2" s="1"/>
  <c r="D35" i="2" s="1"/>
  <c r="C14" i="2"/>
  <c r="C29" i="2" s="1"/>
  <c r="B14" i="2"/>
  <c r="T8" i="2"/>
  <c r="U8" i="2" s="1"/>
  <c r="V8" i="2" s="1"/>
  <c r="P7" i="2"/>
  <c r="Q7" i="2" s="1"/>
  <c r="R7" i="2" s="1"/>
  <c r="S7" i="2" s="1"/>
  <c r="T7" i="2" s="1"/>
  <c r="U7" i="2" s="1"/>
  <c r="V7" i="2" s="1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B34" i="2"/>
  <c r="H33" i="4" l="1"/>
  <c r="G38" i="4"/>
  <c r="C37" i="4"/>
  <c r="D34" i="4" s="1"/>
  <c r="F43" i="4"/>
  <c r="F44" i="4" s="1"/>
  <c r="D39" i="4"/>
  <c r="U33" i="3"/>
  <c r="T38" i="3"/>
  <c r="C37" i="3"/>
  <c r="D34" i="3" s="1"/>
  <c r="D39" i="3"/>
  <c r="E32" i="3"/>
  <c r="B29" i="2"/>
  <c r="B35" i="2" s="1"/>
  <c r="B36" i="2" s="1"/>
  <c r="M30" i="2"/>
  <c r="M31" i="2" s="1"/>
  <c r="M35" i="2"/>
  <c r="U30" i="2"/>
  <c r="U31" i="2" s="1"/>
  <c r="U35" i="2"/>
  <c r="N30" i="2"/>
  <c r="N31" i="2" s="1"/>
  <c r="N35" i="2"/>
  <c r="V30" i="2"/>
  <c r="V31" i="2" s="1"/>
  <c r="V35" i="2"/>
  <c r="O30" i="2"/>
  <c r="O31" i="2" s="1"/>
  <c r="O35" i="2"/>
  <c r="K30" i="2"/>
  <c r="K31" i="2" s="1"/>
  <c r="K35" i="2"/>
  <c r="F30" i="2"/>
  <c r="F31" i="2" s="1"/>
  <c r="F35" i="2"/>
  <c r="G30" i="2"/>
  <c r="G31" i="2" s="1"/>
  <c r="G35" i="2"/>
  <c r="E30" i="2"/>
  <c r="E31" i="2" s="1"/>
  <c r="E35" i="2"/>
  <c r="C30" i="2"/>
  <c r="C31" i="2" s="1"/>
  <c r="C32" i="2" s="1"/>
  <c r="C35" i="2"/>
  <c r="B30" i="2"/>
  <c r="B31" i="2" s="1"/>
  <c r="H30" i="2"/>
  <c r="H31" i="2" s="1"/>
  <c r="P30" i="2"/>
  <c r="P31" i="2" s="1"/>
  <c r="D30" i="2"/>
  <c r="D31" i="2" s="1"/>
  <c r="L30" i="2"/>
  <c r="L31" i="2" s="1"/>
  <c r="T30" i="2"/>
  <c r="T31" i="2" s="1"/>
  <c r="S29" i="2"/>
  <c r="I29" i="2"/>
  <c r="Q29" i="2"/>
  <c r="J29" i="2"/>
  <c r="R29" i="2"/>
  <c r="D37" i="4" l="1"/>
  <c r="E34" i="4" s="1"/>
  <c r="E39" i="4"/>
  <c r="I33" i="4"/>
  <c r="H38" i="4"/>
  <c r="E34" i="3"/>
  <c r="D37" i="3"/>
  <c r="E39" i="3"/>
  <c r="F32" i="3"/>
  <c r="V33" i="3"/>
  <c r="U38" i="3"/>
  <c r="S30" i="2"/>
  <c r="S31" i="2" s="1"/>
  <c r="S35" i="2"/>
  <c r="R30" i="2"/>
  <c r="R31" i="2" s="1"/>
  <c r="R35" i="2"/>
  <c r="Q30" i="2"/>
  <c r="Q31" i="2" s="1"/>
  <c r="Q35" i="2"/>
  <c r="J30" i="2"/>
  <c r="J31" i="2" s="1"/>
  <c r="J35" i="2"/>
  <c r="I30" i="2"/>
  <c r="I31" i="2" s="1"/>
  <c r="I35" i="2"/>
  <c r="C36" i="2"/>
  <c r="D36" i="2" s="1"/>
  <c r="E36" i="2" s="1"/>
  <c r="F36" i="2" s="1"/>
  <c r="G36" i="2" s="1"/>
  <c r="H36" i="2" s="1"/>
  <c r="D32" i="2"/>
  <c r="E32" i="2" s="1"/>
  <c r="F32" i="2" s="1"/>
  <c r="G32" i="2" s="1"/>
  <c r="H32" i="2" s="1"/>
  <c r="B37" i="2"/>
  <c r="C34" i="2"/>
  <c r="C37" i="2" s="1"/>
  <c r="E43" i="2"/>
  <c r="E44" i="2" s="1"/>
  <c r="G43" i="2"/>
  <c r="G44" i="2" s="1"/>
  <c r="F43" i="2"/>
  <c r="F44" i="2" s="1"/>
  <c r="J33" i="4" l="1"/>
  <c r="I38" i="4"/>
  <c r="F39" i="4"/>
  <c r="E37" i="4"/>
  <c r="F34" i="4" s="1"/>
  <c r="V38" i="3"/>
  <c r="E37" i="3"/>
  <c r="F34" i="3" s="1"/>
  <c r="G32" i="3"/>
  <c r="F39" i="3"/>
  <c r="I43" i="3"/>
  <c r="I44" i="3" s="1"/>
  <c r="I36" i="2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I32" i="2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V39" i="2" s="1"/>
  <c r="D34" i="2"/>
  <c r="F37" i="4" l="1"/>
  <c r="G34" i="4" s="1"/>
  <c r="K33" i="4"/>
  <c r="J38" i="4"/>
  <c r="G39" i="4"/>
  <c r="F37" i="3"/>
  <c r="G34" i="3" s="1"/>
  <c r="H32" i="3"/>
  <c r="G39" i="3"/>
  <c r="D37" i="2"/>
  <c r="E34" i="2" s="1"/>
  <c r="H39" i="4" l="1"/>
  <c r="L33" i="4"/>
  <c r="K38" i="4"/>
  <c r="G37" i="4"/>
  <c r="H34" i="4" s="1"/>
  <c r="G37" i="3"/>
  <c r="H34" i="3" s="1"/>
  <c r="I32" i="3"/>
  <c r="H39" i="3"/>
  <c r="E37" i="2"/>
  <c r="F34" i="2" s="1"/>
  <c r="H43" i="2"/>
  <c r="H44" i="2" s="1"/>
  <c r="H37" i="4" l="1"/>
  <c r="I34" i="4" s="1"/>
  <c r="G43" i="4"/>
  <c r="G44" i="4" s="1"/>
  <c r="M33" i="4"/>
  <c r="L38" i="4"/>
  <c r="I39" i="4"/>
  <c r="J32" i="3"/>
  <c r="I39" i="3"/>
  <c r="H37" i="3"/>
  <c r="I34" i="3" s="1"/>
  <c r="F37" i="2"/>
  <c r="G34" i="2" s="1"/>
  <c r="I37" i="4" l="1"/>
  <c r="J34" i="4" s="1"/>
  <c r="N33" i="4"/>
  <c r="M38" i="4"/>
  <c r="J39" i="4"/>
  <c r="I37" i="3"/>
  <c r="J34" i="3" s="1"/>
  <c r="K32" i="3"/>
  <c r="J39" i="3"/>
  <c r="G37" i="2"/>
  <c r="H34" i="2" s="1"/>
  <c r="J37" i="4" l="1"/>
  <c r="K34" i="4" s="1"/>
  <c r="K39" i="4"/>
  <c r="O33" i="4"/>
  <c r="N38" i="4"/>
  <c r="J37" i="3"/>
  <c r="K34" i="3" s="1"/>
  <c r="L32" i="3"/>
  <c r="K39" i="3"/>
  <c r="J43" i="3"/>
  <c r="J44" i="3" s="1"/>
  <c r="H37" i="2"/>
  <c r="I34" i="2" s="1"/>
  <c r="K37" i="4" l="1"/>
  <c r="L34" i="4" s="1"/>
  <c r="P33" i="4"/>
  <c r="O38" i="4"/>
  <c r="L39" i="4"/>
  <c r="K37" i="3"/>
  <c r="L34" i="3" s="1"/>
  <c r="L39" i="3"/>
  <c r="M32" i="3"/>
  <c r="I37" i="2"/>
  <c r="J34" i="2" s="1"/>
  <c r="L37" i="4" l="1"/>
  <c r="M34" i="4" s="1"/>
  <c r="M39" i="4"/>
  <c r="Q33" i="4"/>
  <c r="P38" i="4"/>
  <c r="L37" i="3"/>
  <c r="M34" i="3" s="1"/>
  <c r="M39" i="3"/>
  <c r="N32" i="3"/>
  <c r="J37" i="2"/>
  <c r="K34" i="2" s="1"/>
  <c r="I43" i="2"/>
  <c r="I44" i="2" s="1"/>
  <c r="M37" i="4" l="1"/>
  <c r="N34" i="4" s="1"/>
  <c r="R33" i="4"/>
  <c r="Q38" i="4"/>
  <c r="H43" i="4"/>
  <c r="H44" i="4" s="1"/>
  <c r="N39" i="4"/>
  <c r="M37" i="3"/>
  <c r="N34" i="3" s="1"/>
  <c r="O32" i="3"/>
  <c r="N39" i="3"/>
  <c r="K37" i="2"/>
  <c r="L34" i="2" s="1"/>
  <c r="N37" i="4" l="1"/>
  <c r="O34" i="4" s="1"/>
  <c r="O39" i="4"/>
  <c r="S33" i="4"/>
  <c r="R38" i="4"/>
  <c r="N37" i="3"/>
  <c r="O34" i="3" s="1"/>
  <c r="K43" i="3"/>
  <c r="K44" i="3" s="1"/>
  <c r="P32" i="3"/>
  <c r="O39" i="3"/>
  <c r="L37" i="2"/>
  <c r="M34" i="2" s="1"/>
  <c r="O37" i="4" l="1"/>
  <c r="P34" i="4" s="1"/>
  <c r="T33" i="4"/>
  <c r="S38" i="4"/>
  <c r="P39" i="4"/>
  <c r="O37" i="3"/>
  <c r="P34" i="3" s="1"/>
  <c r="Q32" i="3"/>
  <c r="P39" i="3"/>
  <c r="M37" i="2"/>
  <c r="N34" i="2" s="1"/>
  <c r="P37" i="4" l="1"/>
  <c r="Q34" i="4" s="1"/>
  <c r="Q39" i="4"/>
  <c r="U33" i="4"/>
  <c r="T38" i="4"/>
  <c r="P37" i="3"/>
  <c r="Q34" i="3" s="1"/>
  <c r="R32" i="3"/>
  <c r="Q39" i="3"/>
  <c r="N37" i="2"/>
  <c r="O34" i="2" s="1"/>
  <c r="V33" i="4" l="1"/>
  <c r="U38" i="4"/>
  <c r="Q37" i="4"/>
  <c r="R34" i="4" s="1"/>
  <c r="R39" i="4"/>
  <c r="Q37" i="3"/>
  <c r="R34" i="3" s="1"/>
  <c r="S32" i="3"/>
  <c r="R39" i="3"/>
  <c r="O37" i="2"/>
  <c r="P34" i="2" s="1"/>
  <c r="J43" i="2"/>
  <c r="J44" i="2" s="1"/>
  <c r="R37" i="4" l="1"/>
  <c r="S34" i="4" s="1"/>
  <c r="S39" i="4"/>
  <c r="I43" i="4"/>
  <c r="I44" i="4" s="1"/>
  <c r="V38" i="4"/>
  <c r="R37" i="3"/>
  <c r="S34" i="3" s="1"/>
  <c r="T32" i="3"/>
  <c r="S39" i="3"/>
  <c r="P37" i="2"/>
  <c r="Q34" i="2" s="1"/>
  <c r="S37" i="4" l="1"/>
  <c r="T34" i="4" s="1"/>
  <c r="T39" i="4"/>
  <c r="T39" i="3"/>
  <c r="U32" i="3"/>
  <c r="S37" i="3"/>
  <c r="T34" i="3" s="1"/>
  <c r="Q37" i="2"/>
  <c r="R34" i="2" s="1"/>
  <c r="T37" i="4" l="1"/>
  <c r="U34" i="4" s="1"/>
  <c r="V39" i="4"/>
  <c r="U39" i="4"/>
  <c r="T37" i="3"/>
  <c r="U34" i="3" s="1"/>
  <c r="U39" i="3"/>
  <c r="V32" i="3"/>
  <c r="V39" i="3" s="1"/>
  <c r="R37" i="2"/>
  <c r="S34" i="2" s="1"/>
  <c r="U37" i="4" l="1"/>
  <c r="V34" i="4" s="1"/>
  <c r="U37" i="3"/>
  <c r="V34" i="3" s="1"/>
  <c r="S37" i="2"/>
  <c r="T34" i="2" s="1"/>
  <c r="K43" i="2"/>
  <c r="K44" i="2" s="1"/>
  <c r="V37" i="4" l="1"/>
  <c r="V37" i="3"/>
  <c r="T37" i="2"/>
  <c r="U34" i="2" s="1"/>
  <c r="J43" i="4" l="1"/>
  <c r="J44" i="4" s="1"/>
  <c r="U37" i="2"/>
  <c r="V34" i="2" s="1"/>
  <c r="V37" i="2" l="1"/>
  <c r="K43" i="4" l="1"/>
  <c r="K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 貴英</author>
  </authors>
  <commentList>
    <comment ref="A12" authorId="0" shapeId="0" xr:uid="{7C6A03C5-9B84-4628-8BF7-47527FD4F75E}">
      <text>
        <r>
          <rPr>
            <b/>
            <sz val="9"/>
            <color indexed="81"/>
            <rFont val="MS P ゴシック"/>
            <family val="3"/>
            <charset val="128"/>
          </rPr>
          <t>水野 貴英:</t>
        </r>
        <r>
          <rPr>
            <sz val="9"/>
            <color indexed="81"/>
            <rFont val="MS P ゴシック"/>
            <family val="3"/>
            <charset val="128"/>
          </rPr>
          <t xml:space="preserve">
2014年11月～2034年10月</t>
        </r>
      </text>
    </comment>
    <comment ref="F21" authorId="0" shapeId="0" xr:uid="{CA3989AE-D9B4-4B96-8821-BDD9BB980BB4}">
      <text>
        <r>
          <rPr>
            <sz val="9"/>
            <color indexed="81"/>
            <rFont val="MS P ゴシック"/>
            <family val="3"/>
            <charset val="128"/>
          </rPr>
          <t xml:space="preserve">車の買い替えを予定していればその金額を入力
</t>
        </r>
      </text>
    </comment>
    <comment ref="P21" authorId="0" shapeId="0" xr:uid="{D92B61B6-2B1C-4357-8240-15487A9944B9}">
      <text>
        <r>
          <rPr>
            <sz val="9"/>
            <color indexed="81"/>
            <rFont val="MS P ゴシック"/>
            <family val="3"/>
            <charset val="128"/>
          </rPr>
          <t>車の買い替えを予定していればその金額を入力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 貴英</author>
  </authors>
  <commentList>
    <comment ref="A12" authorId="0" shapeId="0" xr:uid="{258482F4-FDEC-4F68-BF7E-5BCEDEDDAAE2}">
      <text>
        <r>
          <rPr>
            <b/>
            <sz val="9"/>
            <color indexed="81"/>
            <rFont val="MS P ゴシック"/>
            <family val="3"/>
            <charset val="128"/>
          </rPr>
          <t>水野 貴英:</t>
        </r>
        <r>
          <rPr>
            <sz val="9"/>
            <color indexed="81"/>
            <rFont val="MS P ゴシック"/>
            <family val="3"/>
            <charset val="128"/>
          </rPr>
          <t xml:space="preserve">
2014年11月～2034年10月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 貴英</author>
  </authors>
  <commentList>
    <comment ref="A12" authorId="0" shapeId="0" xr:uid="{8AFA973E-BD4B-41C2-A194-1938AA28A20D}">
      <text>
        <r>
          <rPr>
            <b/>
            <sz val="9"/>
            <color indexed="81"/>
            <rFont val="MS P ゴシック"/>
            <family val="3"/>
            <charset val="128"/>
          </rPr>
          <t>水野 貴英:</t>
        </r>
        <r>
          <rPr>
            <sz val="9"/>
            <color indexed="81"/>
            <rFont val="MS P ゴシック"/>
            <family val="3"/>
            <charset val="128"/>
          </rPr>
          <t xml:space="preserve">
2014年11月～2034年10月</t>
        </r>
      </text>
    </comment>
  </commentList>
</comments>
</file>

<file path=xl/sharedStrings.xml><?xml version="1.0" encoding="utf-8"?>
<sst xmlns="http://schemas.openxmlformats.org/spreadsheetml/2006/main" count="282" uniqueCount="94">
  <si>
    <t>初期投資額</t>
  </si>
  <si>
    <t>利回り</t>
  </si>
  <si>
    <t>年</t>
  </si>
  <si>
    <t>年末残高</t>
  </si>
  <si>
    <t>初期投資倍率</t>
  </si>
  <si>
    <t>年初残高</t>
  </si>
  <si>
    <t>年増加額</t>
  </si>
  <si>
    <t>利息</t>
  </si>
  <si>
    <t>投資額累計</t>
  </si>
  <si>
    <t>キャッシュフロー表2021～2041</t>
  </si>
  <si>
    <t>経過年数</t>
  </si>
  <si>
    <t>現在</t>
  </si>
  <si>
    <t>1年後</t>
  </si>
  <si>
    <t>2年後</t>
  </si>
  <si>
    <t>3年後</t>
  </si>
  <si>
    <t>4年後</t>
  </si>
  <si>
    <t>5年後</t>
  </si>
  <si>
    <t>6年後</t>
  </si>
  <si>
    <t>7年後</t>
  </si>
  <si>
    <t>8年後</t>
  </si>
  <si>
    <t>9年後</t>
  </si>
  <si>
    <t>10年後</t>
  </si>
  <si>
    <t>11年後</t>
  </si>
  <si>
    <t>12年後</t>
  </si>
  <si>
    <t>13年後</t>
  </si>
  <si>
    <t>14年後</t>
  </si>
  <si>
    <t>15年後</t>
  </si>
  <si>
    <t>16年後</t>
  </si>
  <si>
    <t>17年後</t>
  </si>
  <si>
    <t>18年後</t>
  </si>
  <si>
    <t>19年後</t>
  </si>
  <si>
    <t>20年後</t>
  </si>
  <si>
    <t>小4</t>
  </si>
  <si>
    <t>小5</t>
  </si>
  <si>
    <t>小6</t>
  </si>
  <si>
    <t>中1</t>
  </si>
  <si>
    <t>中2</t>
  </si>
  <si>
    <t>中3</t>
  </si>
  <si>
    <t>高1</t>
  </si>
  <si>
    <t>高2</t>
  </si>
  <si>
    <t>高3</t>
  </si>
  <si>
    <t>大1</t>
  </si>
  <si>
    <t>大2</t>
  </si>
  <si>
    <t>大3</t>
  </si>
  <si>
    <t>大4</t>
  </si>
  <si>
    <t>年長</t>
  </si>
  <si>
    <t>小1</t>
  </si>
  <si>
    <t>小2</t>
  </si>
  <si>
    <t>小3</t>
  </si>
  <si>
    <t>ライフイベント</t>
  </si>
  <si>
    <t>児童手当</t>
  </si>
  <si>
    <t>食費</t>
  </si>
  <si>
    <t>医療費</t>
  </si>
  <si>
    <t>日用品費</t>
  </si>
  <si>
    <t>家電</t>
  </si>
  <si>
    <t>住居関連費</t>
  </si>
  <si>
    <t>車両費</t>
  </si>
  <si>
    <t>趣味・交際費</t>
  </si>
  <si>
    <t>衣服費</t>
  </si>
  <si>
    <t>保険料</t>
  </si>
  <si>
    <t>旅費高速代</t>
  </si>
  <si>
    <t>雑費</t>
  </si>
  <si>
    <t>冠婚葬祭</t>
  </si>
  <si>
    <t>支出合計（Ｂ）</t>
  </si>
  <si>
    <t>年間収支（Ａ-Ｂ）</t>
  </si>
  <si>
    <t>預金残高</t>
  </si>
  <si>
    <t>水道光熱通信費</t>
    <rPh sb="4" eb="6">
      <t>ツウシン</t>
    </rPh>
    <phoneticPr fontId="1"/>
  </si>
  <si>
    <t>(千円)</t>
    <rPh sb="1" eb="3">
      <t>センエン</t>
    </rPh>
    <phoneticPr fontId="1"/>
  </si>
  <si>
    <t>-</t>
    <phoneticPr fontId="1"/>
  </si>
  <si>
    <t>月々目安</t>
    <rPh sb="2" eb="4">
      <t>メヤス</t>
    </rPh>
    <phoneticPr fontId="1"/>
  </si>
  <si>
    <t>教育費・習い事</t>
    <rPh sb="4" eb="5">
      <t>ナラ</t>
    </rPh>
    <rPh sb="6" eb="7">
      <t>ゴト</t>
    </rPh>
    <phoneticPr fontId="1"/>
  </si>
  <si>
    <t>経過年数</t>
    <phoneticPr fontId="1"/>
  </si>
  <si>
    <t>太陽光発電</t>
    <phoneticPr fontId="1"/>
  </si>
  <si>
    <t>卒FIT</t>
    <rPh sb="0" eb="1">
      <t>ソツ</t>
    </rPh>
    <phoneticPr fontId="1"/>
  </si>
  <si>
    <t>月間積立額（目安）</t>
    <rPh sb="6" eb="8">
      <t>メヤス</t>
    </rPh>
    <phoneticPr fontId="1"/>
  </si>
  <si>
    <t>年末投資残高</t>
    <rPh sb="2" eb="4">
      <t>トウシ</t>
    </rPh>
    <phoneticPr fontId="1"/>
  </si>
  <si>
    <t>年末資産残高</t>
    <rPh sb="2" eb="4">
      <t>シサン</t>
    </rPh>
    <phoneticPr fontId="1"/>
  </si>
  <si>
    <t>つまこの年齢</t>
  </si>
  <si>
    <t>おっとの年齢</t>
  </si>
  <si>
    <t>習い事・教育費</t>
    <phoneticPr fontId="1"/>
  </si>
  <si>
    <t>こいちの年齢</t>
  </si>
  <si>
    <t>こいち(中)入学
住宅ローン控除終了</t>
    <rPh sb="9" eb="11">
      <t>ジュウタク</t>
    </rPh>
    <rPh sb="14" eb="16">
      <t>コウジョ</t>
    </rPh>
    <rPh sb="16" eb="18">
      <t>シュウリョウ</t>
    </rPh>
    <phoneticPr fontId="1"/>
  </si>
  <si>
    <t>こいち(高)入学</t>
  </si>
  <si>
    <t>こいち(大)入学</t>
  </si>
  <si>
    <t>こにーの年齢</t>
  </si>
  <si>
    <t>こにー(小)入学</t>
  </si>
  <si>
    <t>こにー(中)入学</t>
  </si>
  <si>
    <t>こにー(高)入学</t>
  </si>
  <si>
    <t>こいち就職？
こにー(大)入学</t>
  </si>
  <si>
    <t>こにー就職？</t>
  </si>
  <si>
    <t>おっとの所得</t>
  </si>
  <si>
    <t>つまこの所得</t>
  </si>
  <si>
    <t>所得合計（Ａ）</t>
  </si>
  <si>
    <t>投資(所得の15%)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</si>
</sst>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 * #,##0_ ;_ * \-#,##0_ ;_ * &quot;-&quot;_ ;_ @_ "/>
    <numFmt numFmtId="176" formatCode="#,##0.0"/>
  </numFmts>
  <fonts count="14">
    <font>
      <sz val="10"/>
      <color rgb="FF000000"/>
      <name val="Arial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rgb="FF595959"/>
      <name val="Meiryo UI"/>
      <family val="3"/>
      <charset val="128"/>
    </font>
    <font>
      <sz val="8"/>
      <color rgb="FF595959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rgb="FFFFFFFF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EBFF"/>
        <bgColor rgb="FFFFEBFF"/>
      </patternFill>
    </fill>
    <fill>
      <patternFill patternType="solid">
        <fgColor rgb="FFDBE5F1"/>
        <bgColor rgb="FFDBE5F1"/>
      </patternFill>
    </fill>
    <fill>
      <patternFill patternType="solid">
        <fgColor rgb="FFDAEEF3"/>
        <bgColor rgb="FFDAEEF3"/>
      </patternFill>
    </fill>
    <fill>
      <patternFill patternType="solid">
        <fgColor rgb="FFFFFF99"/>
        <bgColor rgb="FFFFFF99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FFCCFF"/>
        <bgColor rgb="FFFFCCFF"/>
      </patternFill>
    </fill>
    <fill>
      <patternFill patternType="solid">
        <fgColor rgb="FFF2F2F2"/>
        <bgColor rgb="FFF2F2F2"/>
      </patternFill>
    </fill>
    <fill>
      <patternFill patternType="solid">
        <fgColor rgb="FFEA9999"/>
        <bgColor rgb="FFEA9999"/>
      </patternFill>
    </fill>
    <fill>
      <patternFill patternType="solid">
        <fgColor rgb="FF666666"/>
        <bgColor rgb="FF666666"/>
      </patternFill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6D9EEB"/>
      </patternFill>
    </fill>
    <fill>
      <patternFill patternType="solid">
        <fgColor theme="4" tint="0.79998168889431442"/>
        <bgColor rgb="FFA4C2F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0" fontId="2" fillId="13" borderId="6" xfId="0" applyFont="1" applyFill="1" applyBorder="1" applyAlignment="1"/>
    <xf numFmtId="38" fontId="2" fillId="0" borderId="1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5" xfId="0" applyNumberFormat="1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2" fillId="10" borderId="1" xfId="0" applyNumberFormat="1" applyFont="1" applyFill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38" fontId="2" fillId="0" borderId="6" xfId="0" applyNumberFormat="1" applyFont="1" applyBorder="1" applyAlignment="1"/>
    <xf numFmtId="38" fontId="2" fillId="0" borderId="6" xfId="0" applyNumberFormat="1" applyFont="1" applyBorder="1"/>
    <xf numFmtId="38" fontId="11" fillId="0" borderId="6" xfId="0" applyNumberFormat="1" applyFont="1" applyBorder="1"/>
    <xf numFmtId="41" fontId="2" fillId="0" borderId="0" xfId="0" applyNumberFormat="1" applyFont="1" applyAlignment="1">
      <alignment vertical="center"/>
    </xf>
    <xf numFmtId="41" fontId="2" fillId="0" borderId="0" xfId="0" applyNumberFormat="1" applyFont="1"/>
    <xf numFmtId="38" fontId="2" fillId="0" borderId="0" xfId="0" applyNumberFormat="1" applyFont="1" applyAlignment="1">
      <alignment vertical="center"/>
    </xf>
    <xf numFmtId="38" fontId="2" fillId="0" borderId="7" xfId="0" applyNumberFormat="1" applyFont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38" fontId="2" fillId="9" borderId="6" xfId="0" applyNumberFormat="1" applyFont="1" applyFill="1" applyBorder="1" applyAlignment="1">
      <alignment horizontal="left" vertical="center"/>
    </xf>
    <xf numFmtId="9" fontId="2" fillId="0" borderId="6" xfId="0" applyNumberFormat="1" applyFont="1" applyBorder="1" applyAlignment="1"/>
    <xf numFmtId="176" fontId="2" fillId="0" borderId="6" xfId="0" applyNumberFormat="1" applyFont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10" fillId="11" borderId="2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2" fillId="13" borderId="6" xfId="0" applyFont="1" applyFill="1" applyBorder="1" applyAlignment="1">
      <alignment horizontal="left"/>
    </xf>
    <xf numFmtId="0" fontId="4" fillId="13" borderId="6" xfId="0" applyFont="1" applyFill="1" applyBorder="1" applyAlignment="1">
      <alignment horizontal="left"/>
    </xf>
    <xf numFmtId="0" fontId="4" fillId="14" borderId="6" xfId="0" applyFont="1" applyFill="1" applyBorder="1" applyAlignment="1">
      <alignment horizontal="left"/>
    </xf>
    <xf numFmtId="0" fontId="2" fillId="15" borderId="6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right" vertical="center"/>
    </xf>
    <xf numFmtId="38" fontId="2" fillId="16" borderId="1" xfId="0" applyNumberFormat="1" applyFont="1" applyFill="1" applyBorder="1" applyAlignment="1">
      <alignment vertical="center"/>
    </xf>
    <xf numFmtId="38" fontId="3" fillId="16" borderId="1" xfId="0" applyNumberFormat="1" applyFont="1" applyFill="1" applyBorder="1" applyAlignment="1">
      <alignment vertical="center"/>
    </xf>
    <xf numFmtId="38" fontId="2" fillId="16" borderId="2" xfId="0" applyNumberFormat="1" applyFont="1" applyFill="1" applyBorder="1" applyAlignment="1">
      <alignment vertical="center"/>
    </xf>
    <xf numFmtId="38" fontId="3" fillId="16" borderId="2" xfId="0" applyNumberFormat="1" applyFont="1" applyFill="1" applyBorder="1" applyAlignment="1">
      <alignment vertical="center"/>
    </xf>
    <xf numFmtId="38" fontId="2" fillId="16" borderId="6" xfId="0" applyNumberFormat="1" applyFont="1" applyFill="1" applyBorder="1" applyAlignment="1"/>
    <xf numFmtId="9" fontId="2" fillId="16" borderId="6" xfId="0" applyNumberFormat="1" applyFont="1" applyFill="1" applyBorder="1" applyAlignment="1"/>
    <xf numFmtId="0" fontId="2" fillId="16" borderId="1" xfId="0" applyFont="1" applyFill="1" applyBorder="1" applyAlignment="1">
      <alignment vertical="center" wrapText="1"/>
    </xf>
    <xf numFmtId="41" fontId="2" fillId="16" borderId="8" xfId="0" applyNumberFormat="1" applyFont="1" applyFill="1" applyBorder="1" applyAlignment="1">
      <alignment vertical="center"/>
    </xf>
    <xf numFmtId="41" fontId="2" fillId="16" borderId="1" xfId="0" applyNumberFormat="1" applyFont="1" applyFill="1" applyBorder="1" applyAlignment="1">
      <alignment vertical="center"/>
    </xf>
    <xf numFmtId="41" fontId="3" fillId="16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33" formatCode="_ * #,##0_ ;_ * \-#,##0_ ;_ * &quot;-&quot;_ ;_ @_ 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33" formatCode="_ * #,##0_ ;_ * \-#,##0_ ;_ * &quot;-&quot;_ ;_ @_ 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33" formatCode="_ * #,##0_ ;_ * \-#,##0_ ;_ * &quot;-&quot;_ ;_ @_ 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ill>
        <patternFill>
          <bgColor theme="6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33" formatCode="_ * #,##0_ ;_ * \-#,##0_ ;_ * &quot;-&quot;_ ;_ @_ 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33" formatCode="_ * #,##0_ ;_ * \-#,##0_ ;_ * &quot;-&quot;_ ;_ @_ 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33" formatCode="_ * #,##0_ ;_ * \-#,##0_ ;_ * &quot;-&quot;_ ;_ @_ 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ill>
        <patternFill>
          <bgColor theme="6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33" formatCode="_ * #,##0_ ;_ * \-#,##0_ ;_ 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33" formatCode="_ * #,##0_ ;_ * \-#,##0_ ;_ * &quot;-&quot;_ ;_ @_ 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6" formatCode="#,##0;[Red]\-#,##0"/>
    </dxf>
    <dxf>
      <fill>
        <patternFill>
          <bgColor theme="6" tint="0.39994506668294322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2" defaultTableStyle="TableStyleMedium2" defaultPivotStyle="PivotStyleLight16">
    <tableStyle name="キャッシュフロー表 (2)-style" pivot="0" count="3" xr9:uid="{3E419CAB-D6A3-41DC-A61C-87EA6545A397}">
      <tableStyleElement type="headerRow" dxfId="101"/>
      <tableStyleElement type="firstRowStripe" dxfId="100"/>
      <tableStyleElement type="secondRowStripe" dxfId="99"/>
    </tableStyle>
    <tableStyle name="キャッシュフロー表 (2)-style 2" pivot="0" count="3" xr9:uid="{9B1EBA0E-4361-4601-9E7F-ED5C93BADD3F}">
      <tableStyleElement type="headerRow" dxfId="98"/>
      <tableStyleElement type="firstRowStripe" dxfId="97"/>
      <tableStyleElement type="secondRowStrip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1BF127-44A3-45F6-9C57-254B5BED1982}" name="Table_162" displayName="Table_162" ref="B14:W29" headerRowCount="0" headerRowDxfId="94" dataDxfId="93" totalsRowDxfId="92">
  <tableColumns count="22">
    <tableColumn id="1" xr3:uid="{4FDEED72-EFF4-40BD-B9D2-C337544224FB}" name="Column1" dataDxfId="91"/>
    <tableColumn id="2" xr3:uid="{EF80806F-5265-4E81-9314-882DE8B9D81A}" name="Column2" dataDxfId="90"/>
    <tableColumn id="3" xr3:uid="{92BD3826-D828-475F-86F5-B66E2F8C28BA}" name="Column3" dataDxfId="89"/>
    <tableColumn id="4" xr3:uid="{A72F55F6-B2D3-40FB-9A62-5FCBE5237C1C}" name="Column4" dataDxfId="88"/>
    <tableColumn id="5" xr3:uid="{EA17C039-2411-4486-8174-AA18FC5F92EC}" name="Column5" dataDxfId="87"/>
    <tableColumn id="6" xr3:uid="{84B4CFFF-9962-4B84-A89B-5AB0D818CDD8}" name="Column6" dataDxfId="86"/>
    <tableColumn id="7" xr3:uid="{F7D5A725-F701-444D-8535-A03BEA80AE65}" name="Column7" dataDxfId="85"/>
    <tableColumn id="8" xr3:uid="{EED0A5E0-62C1-4056-AE24-A4A7219CA309}" name="Column8" dataDxfId="84"/>
    <tableColumn id="9" xr3:uid="{35E837AB-522D-4759-A837-D82C120DD9BB}" name="Column9" dataDxfId="83"/>
    <tableColumn id="10" xr3:uid="{B16A068D-2BA5-4B86-B6A7-7DB3BA13B8C6}" name="Column10" dataDxfId="82"/>
    <tableColumn id="11" xr3:uid="{DF5212FA-90A4-4DCE-9EF0-841695663660}" name="Column11" dataDxfId="81"/>
    <tableColumn id="12" xr3:uid="{C5B607F8-CD27-4292-B9E3-BF082C50B9C9}" name="Column12" dataDxfId="80"/>
    <tableColumn id="13" xr3:uid="{D5046208-47D2-4820-9189-0846B3F89DD0}" name="Column13" dataDxfId="79"/>
    <tableColumn id="14" xr3:uid="{BE516B11-F072-4872-A78D-389190EC39C8}" name="Column14" dataDxfId="78"/>
    <tableColumn id="15" xr3:uid="{C9E27BB2-9FFF-4F9B-BB41-DDCF3FB05961}" name="Column15" dataDxfId="77"/>
    <tableColumn id="16" xr3:uid="{3BBF865D-5D3C-4983-9757-9D81F040FD86}" name="Column16" dataDxfId="76"/>
    <tableColumn id="17" xr3:uid="{7671F338-8BA6-473F-9DC4-4480869F6185}" name="Column17" dataDxfId="75"/>
    <tableColumn id="18" xr3:uid="{DF51AA4F-4358-4390-B7BE-574E397C26E7}" name="Column18" dataDxfId="74"/>
    <tableColumn id="19" xr3:uid="{EC05EA78-0EE9-4513-8430-DD364F8CD8A3}" name="Column19" dataDxfId="73"/>
    <tableColumn id="20" xr3:uid="{AFB2E520-60CD-44EA-B785-1F68D86716B3}" name="Column20" dataDxfId="72"/>
    <tableColumn id="21" xr3:uid="{BDA0FB71-EFE2-41EC-AD43-B738D072AAB1}" name="Column21" dataDxfId="71"/>
    <tableColumn id="22" xr3:uid="{9EAAC096-195E-458F-AE5B-F239CF78729F}" name="列1" headerRowDxfId="70" dataDxfId="69"/>
  </tableColumns>
  <tableStyleInfo name="キャッシュフロー表 (2)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03AA8F-7541-432A-A7DE-605E804895E0}" name="Table_273" displayName="Table_273" ref="X14:X30" totalsRowCount="1" headerRowDxfId="68" dataDxfId="67" totalsRowDxfId="66">
  <tableColumns count="1">
    <tableColumn id="1" xr3:uid="{192EB77A-03CC-4413-9D0B-0F46274925C6}" name="月々目安" dataDxfId="65" totalsRowDxfId="64"/>
  </tableColumns>
  <tableStyleInfo name="キャッシュフロー表 (2)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5935A1-0350-488C-A65D-05A1AAAAC809}" name="Table_16" displayName="Table_16" ref="B14:W29" headerRowCount="0" headerRowDxfId="62" dataDxfId="61" totalsRowDxfId="60">
  <tableColumns count="22">
    <tableColumn id="1" xr3:uid="{FA545074-DF14-48FC-BD54-F9C68FFF4594}" name="Column1" dataDxfId="59"/>
    <tableColumn id="2" xr3:uid="{AC1DA17A-E5A8-47A4-9CD6-99BBFB246725}" name="Column2" dataDxfId="58"/>
    <tableColumn id="3" xr3:uid="{078EDDE2-8950-4145-B836-D81822B65BAC}" name="Column3" dataDxfId="57"/>
    <tableColumn id="4" xr3:uid="{F0510292-D704-4FE3-9D5C-AF0430BD5C97}" name="Column4" dataDxfId="56"/>
    <tableColumn id="5" xr3:uid="{C1383149-B063-44C4-9133-0D50BF158C17}" name="Column5" dataDxfId="55"/>
    <tableColumn id="6" xr3:uid="{21992935-2FA9-4906-BFC0-F934E68367E9}" name="Column6" dataDxfId="54"/>
    <tableColumn id="7" xr3:uid="{CC2BFBA8-5997-42C2-ADE9-0679CE646D59}" name="Column7" dataDxfId="53"/>
    <tableColumn id="8" xr3:uid="{3D13862C-0C63-4BCD-94AF-6EC38C1AF8A0}" name="Column8" dataDxfId="52"/>
    <tableColumn id="9" xr3:uid="{665333CD-5D5F-461A-8F1F-3A3CA17C6051}" name="Column9" dataDxfId="51"/>
    <tableColumn id="10" xr3:uid="{10F93E59-28DF-4360-BFF9-58756BD27C0D}" name="Column10" dataDxfId="50"/>
    <tableColumn id="11" xr3:uid="{4935482F-7079-40DD-9E4C-2D2E98AB89B7}" name="Column11" dataDxfId="49"/>
    <tableColumn id="12" xr3:uid="{57F0DFE2-784A-446E-9EAA-DAA2A0C1DCA4}" name="Column12" dataDxfId="48"/>
    <tableColumn id="13" xr3:uid="{CA1145D1-1D6B-4ED1-B7D0-9E007F2E392F}" name="Column13" dataDxfId="47"/>
    <tableColumn id="14" xr3:uid="{2B08BCC1-8828-4067-89A4-3F792F51024E}" name="Column14" dataDxfId="46"/>
    <tableColumn id="15" xr3:uid="{53EFDC9D-2E21-4394-80D3-5399D7D4E20C}" name="Column15" dataDxfId="45"/>
    <tableColumn id="16" xr3:uid="{F719BD14-7F24-4314-B7DF-7D7C39CB2770}" name="Column16" dataDxfId="44"/>
    <tableColumn id="17" xr3:uid="{3679762B-7122-43CD-B84A-AE94D46F137D}" name="Column17" dataDxfId="43"/>
    <tableColumn id="18" xr3:uid="{76307EA5-C8F0-4DCC-801B-065B7B215250}" name="Column18" dataDxfId="42"/>
    <tableColumn id="19" xr3:uid="{ED6B741E-D5A0-4168-A1F0-B65F80E4DE36}" name="Column19" dataDxfId="41"/>
    <tableColumn id="20" xr3:uid="{513DFABF-D91B-40C7-835E-71E63274713B}" name="Column20" dataDxfId="40"/>
    <tableColumn id="21" xr3:uid="{3975A376-6C6C-4356-B622-0880868F9A53}" name="Column21" dataDxfId="39"/>
    <tableColumn id="22" xr3:uid="{BACEBE4D-484F-4ABC-BCCD-07970877DE8C}" name="列1" headerRowDxfId="38" dataDxfId="37"/>
  </tableColumns>
  <tableStyleInfo name="キャッシュフロー表 (2)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467481-AF00-456A-9590-5F7511BABCB8}" name="Table_27" displayName="Table_27" ref="X14:X30" totalsRowCount="1" headerRowDxfId="36" dataDxfId="35" totalsRowDxfId="34">
  <tableColumns count="1">
    <tableColumn id="1" xr3:uid="{5A8AB2D0-7DAD-4F3E-A2E8-818C9A7F4E37}" name="月々目安" dataDxfId="33" totalsRowDxfId="32"/>
  </tableColumns>
  <tableStyleInfo name="キャッシュフロー表 (2)-style 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B7BA04-4D6A-4710-ABB2-922EF16B22B2}" name="Table_1" displayName="Table_1" ref="B14:W29" headerRowCount="0" headerRowDxfId="30" dataDxfId="29" totalsRowDxfId="28">
  <tableColumns count="22">
    <tableColumn id="1" xr3:uid="{0AC3DF81-E1DD-4DDC-893B-31137A5502DB}" name="Column1" dataDxfId="27"/>
    <tableColumn id="2" xr3:uid="{3E1433C6-32DC-43FB-90F7-D684772CC950}" name="Column2" dataDxfId="26"/>
    <tableColumn id="3" xr3:uid="{34C7B9A7-DBF2-411B-9938-0C3C16B4B4C0}" name="Column3" dataDxfId="25"/>
    <tableColumn id="4" xr3:uid="{40975B74-9923-488D-A142-E16C4DE783A2}" name="Column4" dataDxfId="24"/>
    <tableColumn id="5" xr3:uid="{9ACCC3C2-7030-4978-8C9F-FA0CFF7C4499}" name="Column5" dataDxfId="23"/>
    <tableColumn id="6" xr3:uid="{7DE6309D-9E53-4115-B411-704FCCAEAA08}" name="Column6" dataDxfId="22"/>
    <tableColumn id="7" xr3:uid="{7B5B25F5-CC5E-4126-A0B8-9F853059304B}" name="Column7" dataDxfId="21"/>
    <tableColumn id="8" xr3:uid="{18766801-4430-4A43-BD4D-0A946A511270}" name="Column8" dataDxfId="20"/>
    <tableColumn id="9" xr3:uid="{93D0B772-760B-4FD4-9E61-7F8018BA363B}" name="Column9" dataDxfId="19"/>
    <tableColumn id="10" xr3:uid="{D6494F91-135B-4DD7-8491-30B1F70EB258}" name="Column10" dataDxfId="18"/>
    <tableColumn id="11" xr3:uid="{2850C9AE-1BAB-4DEF-AF39-3C11A09A414F}" name="Column11" dataDxfId="17"/>
    <tableColumn id="12" xr3:uid="{A3AFB660-9566-42FC-B3E3-307D22826939}" name="Column12" dataDxfId="16"/>
    <tableColumn id="13" xr3:uid="{FF7F5F00-4D05-49FA-A734-DF7CAA4F3E59}" name="Column13" dataDxfId="15"/>
    <tableColumn id="14" xr3:uid="{05F00767-3DD9-4649-B928-73C8EDE04332}" name="Column14" dataDxfId="14"/>
    <tableColumn id="15" xr3:uid="{F08EAD23-00EE-4019-93AF-354A67B204E5}" name="Column15" dataDxfId="13"/>
    <tableColumn id="16" xr3:uid="{BF39534E-7957-48FA-8ED4-07E8181CF832}" name="Column16" dataDxfId="12"/>
    <tableColumn id="17" xr3:uid="{CF36D094-78EE-4A64-A946-66FD36DC038E}" name="Column17" dataDxfId="11"/>
    <tableColumn id="18" xr3:uid="{5CBE3020-5212-439E-B829-F43DE8573802}" name="Column18" dataDxfId="10"/>
    <tableColumn id="19" xr3:uid="{38B62DAC-9D9A-49A7-AA11-A14306942C98}" name="Column19" dataDxfId="9"/>
    <tableColumn id="20" xr3:uid="{9E27F951-A56C-4117-87DB-B5931EDF3107}" name="Column20" dataDxfId="8"/>
    <tableColumn id="21" xr3:uid="{4F1047A3-581D-4452-B8CC-E85DE0A803B0}" name="Column21" dataDxfId="7"/>
    <tableColumn id="22" xr3:uid="{36315F88-737D-46B1-9134-81B0C9986F2A}" name="列1" headerRowDxfId="6" dataDxfId="5"/>
  </tableColumns>
  <tableStyleInfo name="キャッシュフロー表 (2)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4A2D96-4515-45AD-9FF9-F4386B02BE7D}" name="Table_2" displayName="Table_2" ref="X14:X30" totalsRowCount="1" headerRowDxfId="4" dataDxfId="3" totalsRowDxfId="2">
  <tableColumns count="1">
    <tableColumn id="1" xr3:uid="{AEAD8EFB-6E74-46BF-AAC8-8F7AB64934F8}" name="月々目安" dataDxfId="1" totalsRowDxfId="0"/>
  </tableColumns>
  <tableStyleInfo name="キャッシュフロー表 (2)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37DA9-2007-48AD-A6B2-23B0E71D9BC0}">
  <sheetPr>
    <pageSetUpPr fitToPage="1"/>
  </sheetPr>
  <dimension ref="A1:AE44"/>
  <sheetViews>
    <sheetView tabSelected="1" view="pageBreakPreview" zoomScale="80" zoomScaleNormal="80" zoomScaleSheetLayoutView="80" workbookViewId="0">
      <selection activeCell="I1" sqref="I1"/>
    </sheetView>
  </sheetViews>
  <sheetFormatPr defaultRowHeight="14.25"/>
  <cols>
    <col min="1" max="1" width="17.85546875" style="1" customWidth="1"/>
    <col min="2" max="2" width="14.140625" style="1" customWidth="1"/>
    <col min="3" max="4" width="13.85546875" style="1" bestFit="1" customWidth="1"/>
    <col min="5" max="22" width="14.85546875" style="1" bestFit="1" customWidth="1"/>
    <col min="23" max="23" width="17.28515625" style="1" customWidth="1"/>
    <col min="24" max="24" width="16.140625" style="1" customWidth="1"/>
    <col min="25" max="26" width="15.5703125" style="1" bestFit="1" customWidth="1"/>
    <col min="27" max="31" width="17" style="1" bestFit="1" customWidth="1"/>
    <col min="32" max="16384" width="9.140625" style="1"/>
  </cols>
  <sheetData>
    <row r="1" spans="1:26" s="10" customFormat="1" ht="15.75" customHeight="1">
      <c r="A1" s="3" t="s">
        <v>9</v>
      </c>
      <c r="B1" s="4"/>
      <c r="C1" s="4"/>
      <c r="D1" s="5"/>
      <c r="E1" s="6"/>
      <c r="F1" s="6"/>
      <c r="G1" s="5"/>
      <c r="H1" s="4"/>
      <c r="I1" s="4"/>
      <c r="J1" s="6"/>
      <c r="K1" s="4"/>
      <c r="L1" s="4"/>
      <c r="M1" s="4"/>
      <c r="N1" s="4"/>
      <c r="O1" s="6"/>
      <c r="P1" s="4"/>
      <c r="Q1" s="4"/>
      <c r="R1" s="4"/>
      <c r="S1" s="4"/>
      <c r="T1" s="6"/>
      <c r="U1" s="4"/>
      <c r="V1" s="7"/>
      <c r="W1" s="4"/>
      <c r="X1" s="4"/>
      <c r="Y1" s="4"/>
      <c r="Z1" s="4"/>
    </row>
    <row r="2" spans="1:26" s="10" customFormat="1" ht="15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10" customFormat="1" ht="18.75" customHeight="1">
      <c r="A3" s="14" t="s">
        <v>2</v>
      </c>
      <c r="B3" s="15">
        <v>2021</v>
      </c>
      <c r="C3" s="15">
        <f t="shared" ref="C3:V3" si="0">+B3+1</f>
        <v>2022</v>
      </c>
      <c r="D3" s="15">
        <f t="shared" si="0"/>
        <v>2023</v>
      </c>
      <c r="E3" s="15">
        <f t="shared" si="0"/>
        <v>2024</v>
      </c>
      <c r="F3" s="15">
        <f t="shared" si="0"/>
        <v>2025</v>
      </c>
      <c r="G3" s="15">
        <f t="shared" si="0"/>
        <v>2026</v>
      </c>
      <c r="H3" s="15">
        <f t="shared" si="0"/>
        <v>2027</v>
      </c>
      <c r="I3" s="15">
        <f t="shared" si="0"/>
        <v>2028</v>
      </c>
      <c r="J3" s="15">
        <f t="shared" si="0"/>
        <v>2029</v>
      </c>
      <c r="K3" s="15">
        <f t="shared" si="0"/>
        <v>2030</v>
      </c>
      <c r="L3" s="15">
        <f t="shared" si="0"/>
        <v>2031</v>
      </c>
      <c r="M3" s="15">
        <f t="shared" si="0"/>
        <v>2032</v>
      </c>
      <c r="N3" s="15">
        <f t="shared" si="0"/>
        <v>2033</v>
      </c>
      <c r="O3" s="15">
        <f t="shared" si="0"/>
        <v>2034</v>
      </c>
      <c r="P3" s="15">
        <f t="shared" si="0"/>
        <v>2035</v>
      </c>
      <c r="Q3" s="15">
        <f t="shared" si="0"/>
        <v>2036</v>
      </c>
      <c r="R3" s="15">
        <f t="shared" si="0"/>
        <v>2037</v>
      </c>
      <c r="S3" s="15">
        <f t="shared" si="0"/>
        <v>2038</v>
      </c>
      <c r="T3" s="15">
        <f t="shared" si="0"/>
        <v>2039</v>
      </c>
      <c r="U3" s="15">
        <f t="shared" si="0"/>
        <v>2040</v>
      </c>
      <c r="V3" s="15">
        <f t="shared" si="0"/>
        <v>2041</v>
      </c>
      <c r="W3" s="23"/>
      <c r="X3" s="23"/>
      <c r="Y3" s="8"/>
      <c r="Z3" s="8"/>
    </row>
    <row r="4" spans="1:26" s="10" customFormat="1" ht="22.5" customHeight="1">
      <c r="A4" s="46" t="s">
        <v>10</v>
      </c>
      <c r="B4" s="16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6" t="s">
        <v>17</v>
      </c>
      <c r="I4" s="16" t="s">
        <v>18</v>
      </c>
      <c r="J4" s="16" t="s">
        <v>19</v>
      </c>
      <c r="K4" s="16" t="s">
        <v>20</v>
      </c>
      <c r="L4" s="16" t="s">
        <v>21</v>
      </c>
      <c r="M4" s="16" t="s">
        <v>22</v>
      </c>
      <c r="N4" s="16" t="s">
        <v>23</v>
      </c>
      <c r="O4" s="16" t="s">
        <v>24</v>
      </c>
      <c r="P4" s="16" t="s">
        <v>25</v>
      </c>
      <c r="Q4" s="16" t="s">
        <v>26</v>
      </c>
      <c r="R4" s="16" t="s">
        <v>27</v>
      </c>
      <c r="S4" s="16" t="s">
        <v>28</v>
      </c>
      <c r="T4" s="16" t="s">
        <v>29</v>
      </c>
      <c r="U4" s="16" t="s">
        <v>30</v>
      </c>
      <c r="V4" s="16" t="s">
        <v>31</v>
      </c>
      <c r="W4" s="24"/>
      <c r="X4" s="24"/>
      <c r="Y4" s="9"/>
      <c r="Z4" s="9"/>
    </row>
    <row r="5" spans="1:26" s="10" customFormat="1" ht="22.5" customHeight="1">
      <c r="A5" s="46" t="s">
        <v>78</v>
      </c>
      <c r="B5" s="62"/>
      <c r="C5" s="11">
        <f t="shared" ref="C5:R6" si="1">+B5+1</f>
        <v>1</v>
      </c>
      <c r="D5" s="11">
        <f t="shared" si="1"/>
        <v>2</v>
      </c>
      <c r="E5" s="11">
        <f t="shared" si="1"/>
        <v>3</v>
      </c>
      <c r="F5" s="11">
        <f t="shared" si="1"/>
        <v>4</v>
      </c>
      <c r="G5" s="11">
        <f t="shared" si="1"/>
        <v>5</v>
      </c>
      <c r="H5" s="11">
        <f t="shared" si="1"/>
        <v>6</v>
      </c>
      <c r="I5" s="11">
        <f t="shared" si="1"/>
        <v>7</v>
      </c>
      <c r="J5" s="11">
        <f t="shared" si="1"/>
        <v>8</v>
      </c>
      <c r="K5" s="11">
        <f t="shared" si="1"/>
        <v>9</v>
      </c>
      <c r="L5" s="11">
        <f t="shared" si="1"/>
        <v>10</v>
      </c>
      <c r="M5" s="11">
        <f t="shared" si="1"/>
        <v>11</v>
      </c>
      <c r="N5" s="11">
        <f t="shared" si="1"/>
        <v>12</v>
      </c>
      <c r="O5" s="11">
        <f t="shared" si="1"/>
        <v>13</v>
      </c>
      <c r="P5" s="11">
        <f t="shared" si="1"/>
        <v>14</v>
      </c>
      <c r="Q5" s="11">
        <f t="shared" si="1"/>
        <v>15</v>
      </c>
      <c r="R5" s="11">
        <f t="shared" si="1"/>
        <v>16</v>
      </c>
      <c r="S5" s="11">
        <f t="shared" ref="S5:V6" si="2">+R5+1</f>
        <v>17</v>
      </c>
      <c r="T5" s="11">
        <f t="shared" si="2"/>
        <v>18</v>
      </c>
      <c r="U5" s="11">
        <f t="shared" si="2"/>
        <v>19</v>
      </c>
      <c r="V5" s="11">
        <f t="shared" si="2"/>
        <v>20</v>
      </c>
      <c r="W5" s="23"/>
      <c r="X5" s="23"/>
      <c r="Y5" s="8"/>
      <c r="Z5" s="8"/>
    </row>
    <row r="6" spans="1:26" s="10" customFormat="1" ht="22.5" customHeight="1">
      <c r="A6" s="46" t="s">
        <v>77</v>
      </c>
      <c r="B6" s="62"/>
      <c r="C6" s="11">
        <f t="shared" si="1"/>
        <v>1</v>
      </c>
      <c r="D6" s="11">
        <f t="shared" si="1"/>
        <v>2</v>
      </c>
      <c r="E6" s="11">
        <f t="shared" si="1"/>
        <v>3</v>
      </c>
      <c r="F6" s="11">
        <f t="shared" si="1"/>
        <v>4</v>
      </c>
      <c r="G6" s="11">
        <f t="shared" si="1"/>
        <v>5</v>
      </c>
      <c r="H6" s="11">
        <f t="shared" si="1"/>
        <v>6</v>
      </c>
      <c r="I6" s="11">
        <f t="shared" si="1"/>
        <v>7</v>
      </c>
      <c r="J6" s="11">
        <f t="shared" si="1"/>
        <v>8</v>
      </c>
      <c r="K6" s="11">
        <f t="shared" si="1"/>
        <v>9</v>
      </c>
      <c r="L6" s="11">
        <f t="shared" si="1"/>
        <v>10</v>
      </c>
      <c r="M6" s="11">
        <f t="shared" si="1"/>
        <v>11</v>
      </c>
      <c r="N6" s="11">
        <f t="shared" si="1"/>
        <v>12</v>
      </c>
      <c r="O6" s="11">
        <f t="shared" si="1"/>
        <v>13</v>
      </c>
      <c r="P6" s="11">
        <f t="shared" si="1"/>
        <v>14</v>
      </c>
      <c r="Q6" s="11">
        <f t="shared" si="1"/>
        <v>15</v>
      </c>
      <c r="R6" s="11">
        <f t="shared" si="1"/>
        <v>16</v>
      </c>
      <c r="S6" s="11">
        <f t="shared" si="2"/>
        <v>17</v>
      </c>
      <c r="T6" s="11">
        <f t="shared" si="2"/>
        <v>18</v>
      </c>
      <c r="U6" s="11">
        <f t="shared" si="2"/>
        <v>19</v>
      </c>
      <c r="V6" s="11">
        <f t="shared" si="2"/>
        <v>20</v>
      </c>
      <c r="W6" s="23"/>
      <c r="X6" s="23"/>
      <c r="Y6" s="8"/>
      <c r="Z6" s="8"/>
    </row>
    <row r="7" spans="1:26" s="10" customFormat="1" ht="22.5" customHeight="1">
      <c r="A7" s="46" t="s">
        <v>80</v>
      </c>
      <c r="B7" s="62"/>
      <c r="C7" s="11">
        <f t="shared" ref="C7:C8" si="3">+B7+1</f>
        <v>1</v>
      </c>
      <c r="D7" s="11">
        <f t="shared" ref="D7:D8" si="4">+C7+1</f>
        <v>2</v>
      </c>
      <c r="E7" s="11">
        <f t="shared" ref="E7:E8" si="5">+D7+1</f>
        <v>3</v>
      </c>
      <c r="F7" s="11">
        <f t="shared" ref="F7:F8" si="6">+E7+1</f>
        <v>4</v>
      </c>
      <c r="G7" s="11">
        <f t="shared" ref="G7:G8" si="7">+F7+1</f>
        <v>5</v>
      </c>
      <c r="H7" s="11">
        <f t="shared" ref="H7:H8" si="8">+G7+1</f>
        <v>6</v>
      </c>
      <c r="I7" s="11">
        <f t="shared" ref="I7:I8" si="9">+H7+1</f>
        <v>7</v>
      </c>
      <c r="J7" s="11">
        <f t="shared" ref="J7:J8" si="10">+I7+1</f>
        <v>8</v>
      </c>
      <c r="K7" s="11">
        <f t="shared" ref="K7:K8" si="11">+J7+1</f>
        <v>9</v>
      </c>
      <c r="L7" s="11">
        <f t="shared" ref="L7:L8" si="12">+K7+1</f>
        <v>10</v>
      </c>
      <c r="M7" s="11">
        <f t="shared" ref="M7:M8" si="13">+L7+1</f>
        <v>11</v>
      </c>
      <c r="N7" s="11">
        <f t="shared" ref="N7:N8" si="14">+M7+1</f>
        <v>12</v>
      </c>
      <c r="O7" s="11">
        <f t="shared" ref="O7:O8" si="15">+N7+1</f>
        <v>13</v>
      </c>
      <c r="P7" s="11">
        <f t="shared" ref="P7:P8" si="16">+O7+1</f>
        <v>14</v>
      </c>
      <c r="Q7" s="11">
        <f t="shared" ref="Q7:Q8" si="17">+P7+1</f>
        <v>15</v>
      </c>
      <c r="R7" s="11">
        <f t="shared" ref="R7:R8" si="18">+Q7+1</f>
        <v>16</v>
      </c>
      <c r="S7" s="11">
        <f t="shared" ref="S7:S8" si="19">+R7+1</f>
        <v>17</v>
      </c>
      <c r="T7" s="11">
        <f t="shared" ref="T7:T8" si="20">+S7+1</f>
        <v>18</v>
      </c>
      <c r="U7" s="11">
        <f t="shared" ref="U7:U8" si="21">+T7+1</f>
        <v>19</v>
      </c>
      <c r="V7" s="11">
        <f t="shared" ref="V7:V8" si="22">+U7+1</f>
        <v>20</v>
      </c>
      <c r="W7" s="23"/>
      <c r="X7" s="23"/>
      <c r="Y7" s="8"/>
      <c r="Z7" s="8"/>
    </row>
    <row r="8" spans="1:26" s="10" customFormat="1" ht="22.5" customHeight="1">
      <c r="A8" s="46" t="s">
        <v>84</v>
      </c>
      <c r="B8" s="62"/>
      <c r="C8" s="11">
        <f t="shared" si="3"/>
        <v>1</v>
      </c>
      <c r="D8" s="11">
        <f t="shared" si="4"/>
        <v>2</v>
      </c>
      <c r="E8" s="11">
        <f t="shared" si="5"/>
        <v>3</v>
      </c>
      <c r="F8" s="11">
        <f t="shared" si="6"/>
        <v>4</v>
      </c>
      <c r="G8" s="11">
        <f t="shared" si="7"/>
        <v>5</v>
      </c>
      <c r="H8" s="11">
        <f t="shared" si="8"/>
        <v>6</v>
      </c>
      <c r="I8" s="11">
        <f t="shared" si="9"/>
        <v>7</v>
      </c>
      <c r="J8" s="11">
        <f t="shared" si="10"/>
        <v>8</v>
      </c>
      <c r="K8" s="11">
        <f t="shared" si="11"/>
        <v>9</v>
      </c>
      <c r="L8" s="11">
        <f t="shared" si="12"/>
        <v>10</v>
      </c>
      <c r="M8" s="11">
        <f t="shared" si="13"/>
        <v>11</v>
      </c>
      <c r="N8" s="11">
        <f t="shared" si="14"/>
        <v>12</v>
      </c>
      <c r="O8" s="11">
        <f t="shared" si="15"/>
        <v>13</v>
      </c>
      <c r="P8" s="11">
        <f t="shared" si="16"/>
        <v>14</v>
      </c>
      <c r="Q8" s="11">
        <f t="shared" si="17"/>
        <v>15</v>
      </c>
      <c r="R8" s="11">
        <f t="shared" si="18"/>
        <v>16</v>
      </c>
      <c r="S8" s="11">
        <f t="shared" si="19"/>
        <v>17</v>
      </c>
      <c r="T8" s="11">
        <f t="shared" si="20"/>
        <v>18</v>
      </c>
      <c r="U8" s="11">
        <f t="shared" si="21"/>
        <v>19</v>
      </c>
      <c r="V8" s="11">
        <f t="shared" si="22"/>
        <v>20</v>
      </c>
      <c r="W8" s="23"/>
      <c r="X8" s="23"/>
      <c r="Y8" s="8"/>
      <c r="Z8" s="8"/>
    </row>
    <row r="9" spans="1:26" s="10" customFormat="1" ht="67.5" customHeight="1">
      <c r="A9" s="47" t="s">
        <v>49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23"/>
      <c r="X9" s="23"/>
      <c r="Y9" s="8"/>
      <c r="Z9" s="8"/>
    </row>
    <row r="10" spans="1:26" s="10" customFormat="1" ht="22.5" customHeight="1">
      <c r="A10" s="46" t="s">
        <v>90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23"/>
      <c r="X10" s="23"/>
      <c r="Y10" s="8"/>
      <c r="Z10" s="8"/>
    </row>
    <row r="11" spans="1:26" s="10" customFormat="1" ht="22.5" customHeight="1">
      <c r="A11" s="46" t="s">
        <v>91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23"/>
      <c r="X11" s="23"/>
      <c r="Y11" s="8"/>
      <c r="Z11" s="8"/>
    </row>
    <row r="12" spans="1:26" s="10" customFormat="1" ht="22.5" customHeight="1">
      <c r="A12" s="48" t="s">
        <v>72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23"/>
      <c r="X12" s="23"/>
      <c r="Y12" s="8"/>
      <c r="Z12" s="8"/>
    </row>
    <row r="13" spans="1:26" s="10" customFormat="1" ht="22.5" customHeight="1" thickBot="1">
      <c r="A13" s="48" t="s">
        <v>50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23"/>
      <c r="X13" s="23"/>
      <c r="Y13" s="8"/>
      <c r="Z13" s="8"/>
    </row>
    <row r="14" spans="1:26" s="10" customFormat="1" ht="22.5" customHeight="1" thickBot="1">
      <c r="A14" s="49" t="s">
        <v>92</v>
      </c>
      <c r="B14" s="30">
        <f t="shared" ref="B14:V14" si="23">SUM(B10:B13)</f>
        <v>0</v>
      </c>
      <c r="C14" s="30">
        <f t="shared" si="23"/>
        <v>0</v>
      </c>
      <c r="D14" s="30">
        <f t="shared" si="23"/>
        <v>0</v>
      </c>
      <c r="E14" s="30">
        <f t="shared" si="23"/>
        <v>0</v>
      </c>
      <c r="F14" s="30">
        <f t="shared" si="23"/>
        <v>0</v>
      </c>
      <c r="G14" s="30">
        <f t="shared" si="23"/>
        <v>0</v>
      </c>
      <c r="H14" s="30">
        <f t="shared" si="23"/>
        <v>0</v>
      </c>
      <c r="I14" s="30">
        <f t="shared" si="23"/>
        <v>0</v>
      </c>
      <c r="J14" s="30">
        <f t="shared" si="23"/>
        <v>0</v>
      </c>
      <c r="K14" s="30">
        <f t="shared" si="23"/>
        <v>0</v>
      </c>
      <c r="L14" s="30">
        <f t="shared" si="23"/>
        <v>0</v>
      </c>
      <c r="M14" s="30">
        <f t="shared" si="23"/>
        <v>0</v>
      </c>
      <c r="N14" s="30">
        <f t="shared" si="23"/>
        <v>0</v>
      </c>
      <c r="O14" s="30">
        <f t="shared" si="23"/>
        <v>0</v>
      </c>
      <c r="P14" s="30">
        <f t="shared" si="23"/>
        <v>0</v>
      </c>
      <c r="Q14" s="30">
        <f t="shared" si="23"/>
        <v>0</v>
      </c>
      <c r="R14" s="30">
        <f t="shared" si="23"/>
        <v>0</v>
      </c>
      <c r="S14" s="30">
        <f t="shared" si="23"/>
        <v>0</v>
      </c>
      <c r="T14" s="30">
        <f t="shared" si="23"/>
        <v>0</v>
      </c>
      <c r="U14" s="30">
        <f t="shared" si="23"/>
        <v>0</v>
      </c>
      <c r="V14" s="30">
        <f t="shared" si="23"/>
        <v>0</v>
      </c>
      <c r="W14" s="40"/>
      <c r="X14" s="13" t="s">
        <v>69</v>
      </c>
      <c r="Y14" s="8"/>
      <c r="Z14" s="8"/>
    </row>
    <row r="15" spans="1:26" s="10" customFormat="1" ht="22.5" customHeight="1">
      <c r="A15" s="50" t="s">
        <v>51</v>
      </c>
      <c r="B15" s="31">
        <f>Table_273[[#This Row],[月々目安]]*12</f>
        <v>0</v>
      </c>
      <c r="C15" s="31">
        <f>Table_273[[#This Row],[月々目安]]*12</f>
        <v>0</v>
      </c>
      <c r="D15" s="31">
        <f>Table_273[[#This Row],[月々目安]]*12</f>
        <v>0</v>
      </c>
      <c r="E15" s="31">
        <f>Table_273[[#This Row],[月々目安]]*12</f>
        <v>0</v>
      </c>
      <c r="F15" s="31">
        <f>Table_273[[#This Row],[月々目安]]*12</f>
        <v>0</v>
      </c>
      <c r="G15" s="31">
        <f>Table_273[[#This Row],[月々目安]]*12</f>
        <v>0</v>
      </c>
      <c r="H15" s="31">
        <f>Table_273[[#This Row],[月々目安]]*12</f>
        <v>0</v>
      </c>
      <c r="I15" s="31">
        <f>Table_273[[#This Row],[月々目安]]*12</f>
        <v>0</v>
      </c>
      <c r="J15" s="31">
        <f>Table_273[[#This Row],[月々目安]]*12</f>
        <v>0</v>
      </c>
      <c r="K15" s="31">
        <f>Table_273[[#This Row],[月々目安]]*12</f>
        <v>0</v>
      </c>
      <c r="L15" s="31">
        <f>Table_273[[#This Row],[月々目安]]*12</f>
        <v>0</v>
      </c>
      <c r="M15" s="31">
        <f>Table_273[[#This Row],[月々目安]]*12</f>
        <v>0</v>
      </c>
      <c r="N15" s="31">
        <f>Table_273[[#This Row],[月々目安]]*12</f>
        <v>0</v>
      </c>
      <c r="O15" s="31">
        <f>Table_273[[#This Row],[月々目安]]*12</f>
        <v>0</v>
      </c>
      <c r="P15" s="31">
        <f>Table_273[[#This Row],[月々目安]]*12</f>
        <v>0</v>
      </c>
      <c r="Q15" s="31">
        <f>Table_273[[#This Row],[月々目安]]*12</f>
        <v>0</v>
      </c>
      <c r="R15" s="31">
        <f>Table_273[[#This Row],[月々目安]]*12</f>
        <v>0</v>
      </c>
      <c r="S15" s="31">
        <f>Table_273[[#This Row],[月々目安]]*12</f>
        <v>0</v>
      </c>
      <c r="T15" s="31">
        <f>Table_273[[#This Row],[月々目安]]*12</f>
        <v>0</v>
      </c>
      <c r="U15" s="31">
        <f>Table_273[[#This Row],[月々目安]]*12</f>
        <v>0</v>
      </c>
      <c r="V15" s="41">
        <f>Table_273[[#This Row],[月々目安]]*12</f>
        <v>0</v>
      </c>
      <c r="W15" s="43" t="str">
        <f>A15</f>
        <v>食費</v>
      </c>
      <c r="X15" s="70"/>
      <c r="Y15" s="8"/>
      <c r="Z15" s="8"/>
    </row>
    <row r="16" spans="1:26" s="10" customFormat="1" ht="22.5" customHeight="1">
      <c r="A16" s="50" t="s">
        <v>66</v>
      </c>
      <c r="B16" s="31">
        <f>Table_273[[#This Row],[月々目安]]*12</f>
        <v>0</v>
      </c>
      <c r="C16" s="31">
        <f>Table_273[[#This Row],[月々目安]]*12</f>
        <v>0</v>
      </c>
      <c r="D16" s="31">
        <f>Table_273[[#This Row],[月々目安]]*12</f>
        <v>0</v>
      </c>
      <c r="E16" s="31">
        <f>Table_273[[#This Row],[月々目安]]*12</f>
        <v>0</v>
      </c>
      <c r="F16" s="31">
        <f>Table_273[[#This Row],[月々目安]]*12</f>
        <v>0</v>
      </c>
      <c r="G16" s="31">
        <f>Table_273[[#This Row],[月々目安]]*12</f>
        <v>0</v>
      </c>
      <c r="H16" s="31">
        <f>Table_273[[#This Row],[月々目安]]*12</f>
        <v>0</v>
      </c>
      <c r="I16" s="31">
        <f>Table_273[[#This Row],[月々目安]]*12</f>
        <v>0</v>
      </c>
      <c r="J16" s="31">
        <f>Table_273[[#This Row],[月々目安]]*12</f>
        <v>0</v>
      </c>
      <c r="K16" s="31">
        <f>Table_273[[#This Row],[月々目安]]*12</f>
        <v>0</v>
      </c>
      <c r="L16" s="31">
        <f>Table_273[[#This Row],[月々目安]]*12</f>
        <v>0</v>
      </c>
      <c r="M16" s="31">
        <f>Table_273[[#This Row],[月々目安]]*12</f>
        <v>0</v>
      </c>
      <c r="N16" s="31">
        <f>Table_273[[#This Row],[月々目安]]*12</f>
        <v>0</v>
      </c>
      <c r="O16" s="31">
        <f>Table_273[[#This Row],[月々目安]]*12</f>
        <v>0</v>
      </c>
      <c r="P16" s="31">
        <f>Table_273[[#This Row],[月々目安]]*12</f>
        <v>0</v>
      </c>
      <c r="Q16" s="31">
        <f>Table_273[[#This Row],[月々目安]]*12</f>
        <v>0</v>
      </c>
      <c r="R16" s="31">
        <f>Table_273[[#This Row],[月々目安]]*12</f>
        <v>0</v>
      </c>
      <c r="S16" s="31">
        <f>Table_273[[#This Row],[月々目安]]*12</f>
        <v>0</v>
      </c>
      <c r="T16" s="31">
        <f>Table_273[[#This Row],[月々目安]]*12</f>
        <v>0</v>
      </c>
      <c r="U16" s="31">
        <f>Table_273[[#This Row],[月々目安]]*12</f>
        <v>0</v>
      </c>
      <c r="V16" s="31">
        <f>Table_273[[#This Row],[月々目安]]*12</f>
        <v>0</v>
      </c>
      <c r="W16" s="43" t="str">
        <f t="shared" ref="W16:W29" si="24">A16</f>
        <v>水道光熱通信費</v>
      </c>
      <c r="X16" s="71"/>
      <c r="Y16" s="8"/>
      <c r="Z16" s="8"/>
    </row>
    <row r="17" spans="1:26" s="10" customFormat="1" ht="22.5" customHeight="1">
      <c r="A17" s="50" t="s">
        <v>52</v>
      </c>
      <c r="B17" s="31">
        <f>Table_273[[#This Row],[月々目安]]*12</f>
        <v>0</v>
      </c>
      <c r="C17" s="31">
        <f>Table_273[[#This Row],[月々目安]]*12</f>
        <v>0</v>
      </c>
      <c r="D17" s="31">
        <f>Table_273[[#This Row],[月々目安]]*12</f>
        <v>0</v>
      </c>
      <c r="E17" s="31">
        <f>Table_273[[#This Row],[月々目安]]*12</f>
        <v>0</v>
      </c>
      <c r="F17" s="31">
        <f>Table_273[[#This Row],[月々目安]]*12</f>
        <v>0</v>
      </c>
      <c r="G17" s="31">
        <f>Table_273[[#This Row],[月々目安]]*12</f>
        <v>0</v>
      </c>
      <c r="H17" s="31">
        <f>Table_273[[#This Row],[月々目安]]*12</f>
        <v>0</v>
      </c>
      <c r="I17" s="31">
        <f>Table_273[[#This Row],[月々目安]]*12</f>
        <v>0</v>
      </c>
      <c r="J17" s="31">
        <f>Table_273[[#This Row],[月々目安]]*12</f>
        <v>0</v>
      </c>
      <c r="K17" s="31">
        <f>Table_273[[#This Row],[月々目安]]*12</f>
        <v>0</v>
      </c>
      <c r="L17" s="31">
        <f>Table_273[[#This Row],[月々目安]]*12</f>
        <v>0</v>
      </c>
      <c r="M17" s="31">
        <f>Table_273[[#This Row],[月々目安]]*12</f>
        <v>0</v>
      </c>
      <c r="N17" s="31">
        <f>Table_273[[#This Row],[月々目安]]*12</f>
        <v>0</v>
      </c>
      <c r="O17" s="31">
        <f>Table_273[[#This Row],[月々目安]]*12</f>
        <v>0</v>
      </c>
      <c r="P17" s="31">
        <f>Table_273[[#This Row],[月々目安]]*12</f>
        <v>0</v>
      </c>
      <c r="Q17" s="31">
        <f>Table_273[[#This Row],[月々目安]]*12</f>
        <v>0</v>
      </c>
      <c r="R17" s="31">
        <f>Table_273[[#This Row],[月々目安]]*12</f>
        <v>0</v>
      </c>
      <c r="S17" s="31">
        <f>Table_273[[#This Row],[月々目安]]*12</f>
        <v>0</v>
      </c>
      <c r="T17" s="31">
        <f>Table_273[[#This Row],[月々目安]]*12</f>
        <v>0</v>
      </c>
      <c r="U17" s="31">
        <f>Table_273[[#This Row],[月々目安]]*12</f>
        <v>0</v>
      </c>
      <c r="V17" s="31">
        <f>Table_273[[#This Row],[月々目安]]*12</f>
        <v>0</v>
      </c>
      <c r="W17" s="43" t="str">
        <f t="shared" si="24"/>
        <v>医療費</v>
      </c>
      <c r="X17" s="71"/>
      <c r="Y17" s="8"/>
      <c r="Z17" s="8"/>
    </row>
    <row r="18" spans="1:26" s="10" customFormat="1" ht="22.5" customHeight="1">
      <c r="A18" s="50" t="s">
        <v>53</v>
      </c>
      <c r="B18" s="31">
        <f>Table_273[[#This Row],[月々目安]]*12</f>
        <v>0</v>
      </c>
      <c r="C18" s="31">
        <f>Table_273[[#This Row],[月々目安]]*12</f>
        <v>0</v>
      </c>
      <c r="D18" s="31">
        <f>Table_273[[#This Row],[月々目安]]*12</f>
        <v>0</v>
      </c>
      <c r="E18" s="31">
        <f>Table_273[[#This Row],[月々目安]]*12</f>
        <v>0</v>
      </c>
      <c r="F18" s="31">
        <f>Table_273[[#This Row],[月々目安]]*12</f>
        <v>0</v>
      </c>
      <c r="G18" s="31">
        <f>Table_273[[#This Row],[月々目安]]*12</f>
        <v>0</v>
      </c>
      <c r="H18" s="31">
        <f>Table_273[[#This Row],[月々目安]]*12</f>
        <v>0</v>
      </c>
      <c r="I18" s="31">
        <f>Table_273[[#This Row],[月々目安]]*12</f>
        <v>0</v>
      </c>
      <c r="J18" s="31">
        <f>Table_273[[#This Row],[月々目安]]*12</f>
        <v>0</v>
      </c>
      <c r="K18" s="31">
        <f>Table_273[[#This Row],[月々目安]]*12</f>
        <v>0</v>
      </c>
      <c r="L18" s="31">
        <f>Table_273[[#This Row],[月々目安]]*12</f>
        <v>0</v>
      </c>
      <c r="M18" s="31">
        <f>Table_273[[#This Row],[月々目安]]*12</f>
        <v>0</v>
      </c>
      <c r="N18" s="31">
        <f>Table_273[[#This Row],[月々目安]]*12</f>
        <v>0</v>
      </c>
      <c r="O18" s="31">
        <f>Table_273[[#This Row],[月々目安]]*12</f>
        <v>0</v>
      </c>
      <c r="P18" s="31">
        <f>Table_273[[#This Row],[月々目安]]*12</f>
        <v>0</v>
      </c>
      <c r="Q18" s="31">
        <f>Table_273[[#This Row],[月々目安]]*12</f>
        <v>0</v>
      </c>
      <c r="R18" s="31">
        <f>Table_273[[#This Row],[月々目安]]*12</f>
        <v>0</v>
      </c>
      <c r="S18" s="31">
        <f>Table_273[[#This Row],[月々目安]]*12</f>
        <v>0</v>
      </c>
      <c r="T18" s="31">
        <f>Table_273[[#This Row],[月々目安]]*12</f>
        <v>0</v>
      </c>
      <c r="U18" s="31">
        <f>Table_273[[#This Row],[月々目安]]*12</f>
        <v>0</v>
      </c>
      <c r="V18" s="31">
        <f>Table_273[[#This Row],[月々目安]]*12</f>
        <v>0</v>
      </c>
      <c r="W18" s="43" t="str">
        <f t="shared" si="24"/>
        <v>日用品費</v>
      </c>
      <c r="X18" s="71"/>
      <c r="Y18" s="8"/>
      <c r="Z18" s="8"/>
    </row>
    <row r="19" spans="1:26" s="10" customFormat="1" ht="22.5" customHeight="1">
      <c r="A19" s="51" t="s">
        <v>54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43" t="str">
        <f t="shared" si="24"/>
        <v>家電</v>
      </c>
      <c r="X19" s="12" t="s">
        <v>68</v>
      </c>
      <c r="Y19" s="8"/>
      <c r="Z19" s="8"/>
    </row>
    <row r="20" spans="1:26" s="10" customFormat="1" ht="22.5" customHeight="1">
      <c r="A20" s="52" t="s">
        <v>55</v>
      </c>
      <c r="B20" s="27">
        <f>Table_273[[#This Row],[月々目安]]*12</f>
        <v>0</v>
      </c>
      <c r="C20" s="27">
        <f>Table_273[[#This Row],[月々目安]]*12</f>
        <v>0</v>
      </c>
      <c r="D20" s="27">
        <f>Table_273[[#This Row],[月々目安]]*12</f>
        <v>0</v>
      </c>
      <c r="E20" s="27">
        <f>Table_273[[#This Row],[月々目安]]*12</f>
        <v>0</v>
      </c>
      <c r="F20" s="27">
        <f>Table_273[[#This Row],[月々目安]]*12</f>
        <v>0</v>
      </c>
      <c r="G20" s="27">
        <f>Table_273[[#This Row],[月々目安]]*12</f>
        <v>0</v>
      </c>
      <c r="H20" s="27">
        <f>Table_273[[#This Row],[月々目安]]*12</f>
        <v>0</v>
      </c>
      <c r="I20" s="27">
        <f>Table_273[[#This Row],[月々目安]]*12</f>
        <v>0</v>
      </c>
      <c r="J20" s="27">
        <f>Table_273[[#This Row],[月々目安]]*12</f>
        <v>0</v>
      </c>
      <c r="K20" s="27">
        <f>Table_273[[#This Row],[月々目安]]*12</f>
        <v>0</v>
      </c>
      <c r="L20" s="27">
        <f>Table_273[[#This Row],[月々目安]]*12</f>
        <v>0</v>
      </c>
      <c r="M20" s="27">
        <f>Table_273[[#This Row],[月々目安]]*12</f>
        <v>0</v>
      </c>
      <c r="N20" s="27">
        <f>Table_273[[#This Row],[月々目安]]*12</f>
        <v>0</v>
      </c>
      <c r="O20" s="27">
        <f>Table_273[[#This Row],[月々目安]]*12</f>
        <v>0</v>
      </c>
      <c r="P20" s="27">
        <f>Table_273[[#This Row],[月々目安]]*12</f>
        <v>0</v>
      </c>
      <c r="Q20" s="27">
        <f>Table_273[[#This Row],[月々目安]]*12</f>
        <v>0</v>
      </c>
      <c r="R20" s="27">
        <f>Table_273[[#This Row],[月々目安]]*12</f>
        <v>0</v>
      </c>
      <c r="S20" s="27">
        <f>Table_273[[#This Row],[月々目安]]*12</f>
        <v>0</v>
      </c>
      <c r="T20" s="27">
        <f>Table_273[[#This Row],[月々目安]]*12</f>
        <v>0</v>
      </c>
      <c r="U20" s="27">
        <f>Table_273[[#This Row],[月々目安]]*12</f>
        <v>0</v>
      </c>
      <c r="V20" s="27">
        <f>Table_273[[#This Row],[月々目安]]*12</f>
        <v>0</v>
      </c>
      <c r="W20" s="43" t="str">
        <f t="shared" si="24"/>
        <v>住居関連費</v>
      </c>
      <c r="X20" s="71"/>
      <c r="Y20" s="8"/>
      <c r="Z20" s="8"/>
    </row>
    <row r="21" spans="1:26" s="10" customFormat="1" ht="22.5" customHeight="1">
      <c r="A21" s="52" t="s">
        <v>56</v>
      </c>
      <c r="B21" s="31">
        <f>Table_273[[#This Row],[月々目安]]*12</f>
        <v>0</v>
      </c>
      <c r="C21" s="31">
        <f>Table_273[[#This Row],[月々目安]]*12</f>
        <v>0</v>
      </c>
      <c r="D21" s="31">
        <f>Table_273[[#This Row],[月々目安]]*12</f>
        <v>0</v>
      </c>
      <c r="E21" s="31">
        <f>Table_273[[#This Row],[月々目安]]*12</f>
        <v>0</v>
      </c>
      <c r="F21" s="33"/>
      <c r="G21" s="31">
        <f>Table_273[[#This Row],[月々目安]]*12</f>
        <v>0</v>
      </c>
      <c r="H21" s="31">
        <f>Table_273[[#This Row],[月々目安]]*12</f>
        <v>0</v>
      </c>
      <c r="I21" s="31">
        <f>Table_273[[#This Row],[月々目安]]*12</f>
        <v>0</v>
      </c>
      <c r="J21" s="31">
        <f>Table_273[[#This Row],[月々目安]]*12</f>
        <v>0</v>
      </c>
      <c r="K21" s="31">
        <f>Table_273[[#This Row],[月々目安]]*12</f>
        <v>0</v>
      </c>
      <c r="L21" s="31">
        <f>Table_273[[#This Row],[月々目安]]*12</f>
        <v>0</v>
      </c>
      <c r="M21" s="31">
        <f>Table_273[[#This Row],[月々目安]]*12</f>
        <v>0</v>
      </c>
      <c r="N21" s="31">
        <f>Table_273[[#This Row],[月々目安]]*12</f>
        <v>0</v>
      </c>
      <c r="O21" s="31">
        <f>Table_273[[#This Row],[月々目安]]*12</f>
        <v>0</v>
      </c>
      <c r="P21" s="33"/>
      <c r="Q21" s="31">
        <f>Table_273[[#This Row],[月々目安]]*12</f>
        <v>0</v>
      </c>
      <c r="R21" s="31">
        <f>Table_273[[#This Row],[月々目安]]*12</f>
        <v>0</v>
      </c>
      <c r="S21" s="31">
        <f>Table_273[[#This Row],[月々目安]]*12</f>
        <v>0</v>
      </c>
      <c r="T21" s="31">
        <f>Table_273[[#This Row],[月々目安]]*12</f>
        <v>0</v>
      </c>
      <c r="U21" s="31">
        <f>Table_273[[#This Row],[月々目安]]*12</f>
        <v>0</v>
      </c>
      <c r="V21" s="31">
        <f>Table_273[[#This Row],[月々目安]]*12</f>
        <v>0</v>
      </c>
      <c r="W21" s="43" t="str">
        <f t="shared" si="24"/>
        <v>車両費</v>
      </c>
      <c r="X21" s="71"/>
      <c r="Y21" s="8"/>
      <c r="Z21" s="8"/>
    </row>
    <row r="22" spans="1:26" s="10" customFormat="1" ht="22.5" customHeight="1">
      <c r="A22" s="52" t="s">
        <v>79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43" t="str">
        <f t="shared" si="24"/>
        <v>習い事・教育費</v>
      </c>
      <c r="X22" s="71"/>
      <c r="Y22" s="8"/>
      <c r="Z22" s="8"/>
    </row>
    <row r="23" spans="1:26" s="10" customFormat="1" ht="22.5" customHeight="1">
      <c r="A23" s="52" t="s">
        <v>57</v>
      </c>
      <c r="B23" s="31">
        <f>Table_273[[#This Row],[月々目安]]*12</f>
        <v>0</v>
      </c>
      <c r="C23" s="31">
        <f>Table_273[[#This Row],[月々目安]]*12</f>
        <v>0</v>
      </c>
      <c r="D23" s="31">
        <f>Table_273[[#This Row],[月々目安]]*12</f>
        <v>0</v>
      </c>
      <c r="E23" s="31">
        <f>Table_273[[#This Row],[月々目安]]*12</f>
        <v>0</v>
      </c>
      <c r="F23" s="31">
        <f>Table_273[[#This Row],[月々目安]]*12</f>
        <v>0</v>
      </c>
      <c r="G23" s="31">
        <f>Table_273[[#This Row],[月々目安]]*12</f>
        <v>0</v>
      </c>
      <c r="H23" s="31">
        <f>Table_273[[#This Row],[月々目安]]*12</f>
        <v>0</v>
      </c>
      <c r="I23" s="31">
        <f>Table_273[[#This Row],[月々目安]]*12</f>
        <v>0</v>
      </c>
      <c r="J23" s="31">
        <f>Table_273[[#This Row],[月々目安]]*12</f>
        <v>0</v>
      </c>
      <c r="K23" s="31">
        <f>Table_273[[#This Row],[月々目安]]*12</f>
        <v>0</v>
      </c>
      <c r="L23" s="31">
        <f>Table_273[[#This Row],[月々目安]]*12</f>
        <v>0</v>
      </c>
      <c r="M23" s="31">
        <f>Table_273[[#This Row],[月々目安]]*12</f>
        <v>0</v>
      </c>
      <c r="N23" s="31">
        <f>Table_273[[#This Row],[月々目安]]*12</f>
        <v>0</v>
      </c>
      <c r="O23" s="31">
        <f>Table_273[[#This Row],[月々目安]]*12</f>
        <v>0</v>
      </c>
      <c r="P23" s="31">
        <f>Table_273[[#This Row],[月々目安]]*12</f>
        <v>0</v>
      </c>
      <c r="Q23" s="31">
        <f>Table_273[[#This Row],[月々目安]]*12</f>
        <v>0</v>
      </c>
      <c r="R23" s="31">
        <f>Table_273[[#This Row],[月々目安]]*12</f>
        <v>0</v>
      </c>
      <c r="S23" s="31">
        <f>Table_273[[#This Row],[月々目安]]*12</f>
        <v>0</v>
      </c>
      <c r="T23" s="31">
        <f>Table_273[[#This Row],[月々目安]]*12</f>
        <v>0</v>
      </c>
      <c r="U23" s="31">
        <f>Table_273[[#This Row],[月々目安]]*12</f>
        <v>0</v>
      </c>
      <c r="V23" s="31">
        <f>Table_273[[#This Row],[月々目安]]*12</f>
        <v>0</v>
      </c>
      <c r="W23" s="43" t="str">
        <f t="shared" si="24"/>
        <v>趣味・交際費</v>
      </c>
      <c r="X23" s="71"/>
      <c r="Y23" s="8"/>
      <c r="Z23" s="8"/>
    </row>
    <row r="24" spans="1:26" s="10" customFormat="1" ht="22.5" customHeight="1">
      <c r="A24" s="52" t="s">
        <v>58</v>
      </c>
      <c r="B24" s="31">
        <f>Table_273[[#This Row],[月々目安]]*12</f>
        <v>0</v>
      </c>
      <c r="C24" s="31">
        <f>Table_273[[#This Row],[月々目安]]*12</f>
        <v>0</v>
      </c>
      <c r="D24" s="31">
        <f>Table_273[[#This Row],[月々目安]]*12</f>
        <v>0</v>
      </c>
      <c r="E24" s="31">
        <f>Table_273[[#This Row],[月々目安]]*12</f>
        <v>0</v>
      </c>
      <c r="F24" s="31">
        <f>Table_273[[#This Row],[月々目安]]*12</f>
        <v>0</v>
      </c>
      <c r="G24" s="31">
        <f>Table_273[[#This Row],[月々目安]]*12</f>
        <v>0</v>
      </c>
      <c r="H24" s="31">
        <f>Table_273[[#This Row],[月々目安]]*12</f>
        <v>0</v>
      </c>
      <c r="I24" s="31">
        <f>Table_273[[#This Row],[月々目安]]*12</f>
        <v>0</v>
      </c>
      <c r="J24" s="31">
        <f>Table_273[[#This Row],[月々目安]]*12</f>
        <v>0</v>
      </c>
      <c r="K24" s="31">
        <f>Table_273[[#This Row],[月々目安]]*12</f>
        <v>0</v>
      </c>
      <c r="L24" s="31">
        <f>Table_273[[#This Row],[月々目安]]*12</f>
        <v>0</v>
      </c>
      <c r="M24" s="31">
        <f>Table_273[[#This Row],[月々目安]]*12</f>
        <v>0</v>
      </c>
      <c r="N24" s="31">
        <f>Table_273[[#This Row],[月々目安]]*12</f>
        <v>0</v>
      </c>
      <c r="O24" s="31">
        <f>Table_273[[#This Row],[月々目安]]*12</f>
        <v>0</v>
      </c>
      <c r="P24" s="31">
        <f>Table_273[[#This Row],[月々目安]]*12</f>
        <v>0</v>
      </c>
      <c r="Q24" s="31">
        <f>Table_273[[#This Row],[月々目安]]*12</f>
        <v>0</v>
      </c>
      <c r="R24" s="31">
        <f>Table_273[[#This Row],[月々目安]]*12</f>
        <v>0</v>
      </c>
      <c r="S24" s="31">
        <f>Table_273[[#This Row],[月々目安]]*12</f>
        <v>0</v>
      </c>
      <c r="T24" s="31">
        <f>Table_273[[#This Row],[月々目安]]*12</f>
        <v>0</v>
      </c>
      <c r="U24" s="31">
        <f>Table_273[[#This Row],[月々目安]]*12</f>
        <v>0</v>
      </c>
      <c r="V24" s="31">
        <f>Table_273[[#This Row],[月々目安]]*12</f>
        <v>0</v>
      </c>
      <c r="W24" s="43" t="str">
        <f t="shared" si="24"/>
        <v>衣服費</v>
      </c>
      <c r="X24" s="72"/>
      <c r="Y24" s="8"/>
      <c r="Z24" s="8"/>
    </row>
    <row r="25" spans="1:26" s="10" customFormat="1" ht="22.5" customHeight="1">
      <c r="A25" s="52" t="s">
        <v>59</v>
      </c>
      <c r="B25" s="31">
        <f>Table_273[[#This Row],[月々目安]]*12</f>
        <v>0</v>
      </c>
      <c r="C25" s="31">
        <f>Table_273[[#This Row],[月々目安]]*12</f>
        <v>0</v>
      </c>
      <c r="D25" s="31">
        <f>Table_273[[#This Row],[月々目安]]*12</f>
        <v>0</v>
      </c>
      <c r="E25" s="31">
        <f>Table_273[[#This Row],[月々目安]]*12</f>
        <v>0</v>
      </c>
      <c r="F25" s="31">
        <f>Table_273[[#This Row],[月々目安]]*12</f>
        <v>0</v>
      </c>
      <c r="G25" s="31">
        <f>Table_273[[#This Row],[月々目安]]*12</f>
        <v>0</v>
      </c>
      <c r="H25" s="31">
        <f>Table_273[[#This Row],[月々目安]]*12</f>
        <v>0</v>
      </c>
      <c r="I25" s="31">
        <f>Table_273[[#This Row],[月々目安]]*12</f>
        <v>0</v>
      </c>
      <c r="J25" s="31">
        <f>Table_273[[#This Row],[月々目安]]*12</f>
        <v>0</v>
      </c>
      <c r="K25" s="31">
        <f>Table_273[[#This Row],[月々目安]]*12</f>
        <v>0</v>
      </c>
      <c r="L25" s="31">
        <f>Table_273[[#This Row],[月々目安]]*12</f>
        <v>0</v>
      </c>
      <c r="M25" s="31">
        <f>Table_273[[#This Row],[月々目安]]*12</f>
        <v>0</v>
      </c>
      <c r="N25" s="31">
        <f>Table_273[[#This Row],[月々目安]]*12</f>
        <v>0</v>
      </c>
      <c r="O25" s="31">
        <f>Table_273[[#This Row],[月々目安]]*12</f>
        <v>0</v>
      </c>
      <c r="P25" s="31">
        <f>Table_273[[#This Row],[月々目安]]*12</f>
        <v>0</v>
      </c>
      <c r="Q25" s="31">
        <f>Table_273[[#This Row],[月々目安]]*12</f>
        <v>0</v>
      </c>
      <c r="R25" s="31">
        <f>Table_273[[#This Row],[月々目安]]*12</f>
        <v>0</v>
      </c>
      <c r="S25" s="31">
        <f>Table_273[[#This Row],[月々目安]]*12</f>
        <v>0</v>
      </c>
      <c r="T25" s="31">
        <f>Table_273[[#This Row],[月々目安]]*12</f>
        <v>0</v>
      </c>
      <c r="U25" s="31">
        <f>Table_273[[#This Row],[月々目安]]*12</f>
        <v>0</v>
      </c>
      <c r="V25" s="31">
        <f>Table_273[[#This Row],[月々目安]]*12</f>
        <v>0</v>
      </c>
      <c r="W25" s="43" t="str">
        <f t="shared" si="24"/>
        <v>保険料</v>
      </c>
      <c r="X25" s="71"/>
      <c r="Y25" s="8"/>
      <c r="Z25" s="8"/>
    </row>
    <row r="26" spans="1:26" s="10" customFormat="1" ht="22.5" customHeight="1">
      <c r="A26" s="52" t="s">
        <v>60</v>
      </c>
      <c r="B26" s="31">
        <f>Table_273[[#This Row],[月々目安]]*12</f>
        <v>0</v>
      </c>
      <c r="C26" s="31">
        <f>Table_273[[#This Row],[月々目安]]*12</f>
        <v>0</v>
      </c>
      <c r="D26" s="31">
        <f>Table_273[[#This Row],[月々目安]]*12</f>
        <v>0</v>
      </c>
      <c r="E26" s="31">
        <f>Table_273[[#This Row],[月々目安]]*12</f>
        <v>0</v>
      </c>
      <c r="F26" s="31">
        <f>Table_273[[#This Row],[月々目安]]*12</f>
        <v>0</v>
      </c>
      <c r="G26" s="31">
        <f>Table_273[[#This Row],[月々目安]]*12</f>
        <v>0</v>
      </c>
      <c r="H26" s="31">
        <f>Table_273[[#This Row],[月々目安]]*12</f>
        <v>0</v>
      </c>
      <c r="I26" s="31">
        <f>Table_273[[#This Row],[月々目安]]*12</f>
        <v>0</v>
      </c>
      <c r="J26" s="31">
        <f>Table_273[[#This Row],[月々目安]]*12</f>
        <v>0</v>
      </c>
      <c r="K26" s="31">
        <f>Table_273[[#This Row],[月々目安]]*12</f>
        <v>0</v>
      </c>
      <c r="L26" s="31">
        <f>Table_273[[#This Row],[月々目安]]*12</f>
        <v>0</v>
      </c>
      <c r="M26" s="31">
        <f>Table_273[[#This Row],[月々目安]]*12</f>
        <v>0</v>
      </c>
      <c r="N26" s="31">
        <f>Table_273[[#This Row],[月々目安]]*12</f>
        <v>0</v>
      </c>
      <c r="O26" s="31">
        <f>Table_273[[#This Row],[月々目安]]*12</f>
        <v>0</v>
      </c>
      <c r="P26" s="31">
        <f>Table_273[[#This Row],[月々目安]]*12</f>
        <v>0</v>
      </c>
      <c r="Q26" s="31">
        <f>Table_273[[#This Row],[月々目安]]*12</f>
        <v>0</v>
      </c>
      <c r="R26" s="31">
        <f>Table_273[[#This Row],[月々目安]]*12</f>
        <v>0</v>
      </c>
      <c r="S26" s="31">
        <f>Table_273[[#This Row],[月々目安]]*12</f>
        <v>0</v>
      </c>
      <c r="T26" s="31">
        <f>Table_273[[#This Row],[月々目安]]*12</f>
        <v>0</v>
      </c>
      <c r="U26" s="31">
        <f>Table_273[[#This Row],[月々目安]]*12</f>
        <v>0</v>
      </c>
      <c r="V26" s="31">
        <f>Table_273[[#This Row],[月々目安]]*12</f>
        <v>0</v>
      </c>
      <c r="W26" s="43" t="str">
        <f t="shared" si="24"/>
        <v>旅費高速代</v>
      </c>
      <c r="X26" s="71"/>
      <c r="Y26" s="8"/>
      <c r="Z26" s="8"/>
    </row>
    <row r="27" spans="1:26" s="10" customFormat="1" ht="22.5" customHeight="1">
      <c r="A27" s="52" t="s">
        <v>61</v>
      </c>
      <c r="B27" s="31">
        <f>Table_273[[#This Row],[月々目安]]*12</f>
        <v>0</v>
      </c>
      <c r="C27" s="31">
        <f>Table_273[[#This Row],[月々目安]]*12</f>
        <v>0</v>
      </c>
      <c r="D27" s="31">
        <f>Table_273[[#This Row],[月々目安]]*12</f>
        <v>0</v>
      </c>
      <c r="E27" s="31">
        <f>Table_273[[#This Row],[月々目安]]*12</f>
        <v>0</v>
      </c>
      <c r="F27" s="31">
        <f>Table_273[[#This Row],[月々目安]]*12</f>
        <v>0</v>
      </c>
      <c r="G27" s="31">
        <f>Table_273[[#This Row],[月々目安]]*12</f>
        <v>0</v>
      </c>
      <c r="H27" s="31">
        <f>Table_273[[#This Row],[月々目安]]*12</f>
        <v>0</v>
      </c>
      <c r="I27" s="31">
        <f>Table_273[[#This Row],[月々目安]]*12</f>
        <v>0</v>
      </c>
      <c r="J27" s="31">
        <f>Table_273[[#This Row],[月々目安]]*12</f>
        <v>0</v>
      </c>
      <c r="K27" s="31">
        <f>Table_273[[#This Row],[月々目安]]*12</f>
        <v>0</v>
      </c>
      <c r="L27" s="31">
        <f>Table_273[[#This Row],[月々目安]]*12</f>
        <v>0</v>
      </c>
      <c r="M27" s="31">
        <f>Table_273[[#This Row],[月々目安]]*12</f>
        <v>0</v>
      </c>
      <c r="N27" s="31">
        <f>Table_273[[#This Row],[月々目安]]*12</f>
        <v>0</v>
      </c>
      <c r="O27" s="31">
        <f>Table_273[[#This Row],[月々目安]]*12</f>
        <v>0</v>
      </c>
      <c r="P27" s="31">
        <f>Table_273[[#This Row],[月々目安]]*12</f>
        <v>0</v>
      </c>
      <c r="Q27" s="31">
        <f>Table_273[[#This Row],[月々目安]]*12</f>
        <v>0</v>
      </c>
      <c r="R27" s="31">
        <f>Table_273[[#This Row],[月々目安]]*12</f>
        <v>0</v>
      </c>
      <c r="S27" s="31">
        <f>Table_273[[#This Row],[月々目安]]*12</f>
        <v>0</v>
      </c>
      <c r="T27" s="31">
        <f>Table_273[[#This Row],[月々目安]]*12</f>
        <v>0</v>
      </c>
      <c r="U27" s="31">
        <f>Table_273[[#This Row],[月々目安]]*12</f>
        <v>0</v>
      </c>
      <c r="V27" s="31">
        <f>Table_273[[#This Row],[月々目安]]*12</f>
        <v>0</v>
      </c>
      <c r="W27" s="43" t="str">
        <f t="shared" si="24"/>
        <v>雑費</v>
      </c>
      <c r="X27" s="71"/>
      <c r="Y27" s="8"/>
      <c r="Z27" s="8"/>
    </row>
    <row r="28" spans="1:26" s="10" customFormat="1" ht="22.5" customHeight="1">
      <c r="A28" s="53" t="s">
        <v>62</v>
      </c>
      <c r="B28" s="31">
        <f>Table_273[[#This Row],[月々目安]]*12</f>
        <v>0</v>
      </c>
      <c r="C28" s="31">
        <f>Table_273[[#This Row],[月々目安]]*12</f>
        <v>0</v>
      </c>
      <c r="D28" s="31">
        <f>Table_273[[#This Row],[月々目安]]*12</f>
        <v>0</v>
      </c>
      <c r="E28" s="31">
        <f>Table_273[[#This Row],[月々目安]]*12</f>
        <v>0</v>
      </c>
      <c r="F28" s="31">
        <f>Table_273[[#This Row],[月々目安]]*12</f>
        <v>0</v>
      </c>
      <c r="G28" s="31">
        <f>Table_273[[#This Row],[月々目安]]*12</f>
        <v>0</v>
      </c>
      <c r="H28" s="31">
        <f>Table_273[[#This Row],[月々目安]]*12</f>
        <v>0</v>
      </c>
      <c r="I28" s="31">
        <f>Table_273[[#This Row],[月々目安]]*12</f>
        <v>0</v>
      </c>
      <c r="J28" s="31">
        <f>Table_273[[#This Row],[月々目安]]*12</f>
        <v>0</v>
      </c>
      <c r="K28" s="31">
        <f>Table_273[[#This Row],[月々目安]]*12</f>
        <v>0</v>
      </c>
      <c r="L28" s="31">
        <f>Table_273[[#This Row],[月々目安]]*12</f>
        <v>0</v>
      </c>
      <c r="M28" s="31">
        <f>Table_273[[#This Row],[月々目安]]*12</f>
        <v>0</v>
      </c>
      <c r="N28" s="31">
        <f>Table_273[[#This Row],[月々目安]]*12</f>
        <v>0</v>
      </c>
      <c r="O28" s="31">
        <f>Table_273[[#This Row],[月々目安]]*12</f>
        <v>0</v>
      </c>
      <c r="P28" s="31">
        <f>Table_273[[#This Row],[月々目安]]*12</f>
        <v>0</v>
      </c>
      <c r="Q28" s="31">
        <f>Table_273[[#This Row],[月々目安]]*12</f>
        <v>0</v>
      </c>
      <c r="R28" s="31">
        <f>Table_273[[#This Row],[月々目安]]*12</f>
        <v>0</v>
      </c>
      <c r="S28" s="31">
        <f>Table_273[[#This Row],[月々目安]]*12</f>
        <v>0</v>
      </c>
      <c r="T28" s="31">
        <f>Table_273[[#This Row],[月々目安]]*12</f>
        <v>0</v>
      </c>
      <c r="U28" s="31">
        <f>Table_273[[#This Row],[月々目安]]*12</f>
        <v>0</v>
      </c>
      <c r="V28" s="31">
        <f>Table_273[[#This Row],[月々目安]]*12</f>
        <v>0</v>
      </c>
      <c r="W28" s="43" t="str">
        <f t="shared" si="24"/>
        <v>冠婚葬祭</v>
      </c>
      <c r="X28" s="71"/>
      <c r="Y28" s="8"/>
      <c r="Z28" s="8"/>
    </row>
    <row r="29" spans="1:26" s="10" customFormat="1" ht="22.5" customHeight="1" thickBot="1">
      <c r="A29" s="54" t="s">
        <v>93</v>
      </c>
      <c r="B29" s="34">
        <f t="shared" ref="B29:V29" si="25">B14*0.15</f>
        <v>0</v>
      </c>
      <c r="C29" s="34">
        <f t="shared" si="25"/>
        <v>0</v>
      </c>
      <c r="D29" s="34">
        <f t="shared" si="25"/>
        <v>0</v>
      </c>
      <c r="E29" s="34">
        <f t="shared" si="25"/>
        <v>0</v>
      </c>
      <c r="F29" s="34">
        <f t="shared" si="25"/>
        <v>0</v>
      </c>
      <c r="G29" s="34">
        <f t="shared" si="25"/>
        <v>0</v>
      </c>
      <c r="H29" s="34">
        <f t="shared" si="25"/>
        <v>0</v>
      </c>
      <c r="I29" s="34">
        <f t="shared" si="25"/>
        <v>0</v>
      </c>
      <c r="J29" s="34">
        <f t="shared" si="25"/>
        <v>0</v>
      </c>
      <c r="K29" s="34">
        <f t="shared" si="25"/>
        <v>0</v>
      </c>
      <c r="L29" s="34">
        <f t="shared" si="25"/>
        <v>0</v>
      </c>
      <c r="M29" s="34">
        <f t="shared" si="25"/>
        <v>0</v>
      </c>
      <c r="N29" s="34">
        <f t="shared" si="25"/>
        <v>0</v>
      </c>
      <c r="O29" s="34">
        <f t="shared" si="25"/>
        <v>0</v>
      </c>
      <c r="P29" s="34">
        <f t="shared" si="25"/>
        <v>0</v>
      </c>
      <c r="Q29" s="34">
        <f t="shared" si="25"/>
        <v>0</v>
      </c>
      <c r="R29" s="34">
        <f t="shared" si="25"/>
        <v>0</v>
      </c>
      <c r="S29" s="34">
        <f t="shared" si="25"/>
        <v>0</v>
      </c>
      <c r="T29" s="34">
        <f t="shared" si="25"/>
        <v>0</v>
      </c>
      <c r="U29" s="34">
        <f t="shared" si="25"/>
        <v>0</v>
      </c>
      <c r="V29" s="34">
        <f t="shared" si="25"/>
        <v>0</v>
      </c>
      <c r="W29" s="43" t="str">
        <f t="shared" si="24"/>
        <v>投資(所得の15%)</v>
      </c>
      <c r="X29" s="71"/>
      <c r="Y29" s="8"/>
      <c r="Z29" s="8"/>
    </row>
    <row r="30" spans="1:26" s="10" customFormat="1" ht="22.5" customHeight="1" thickBot="1">
      <c r="A30" s="55" t="s">
        <v>63</v>
      </c>
      <c r="B30" s="30">
        <f t="shared" ref="B30:V30" si="26">SUM(B15:B29)</f>
        <v>0</v>
      </c>
      <c r="C30" s="30">
        <f t="shared" si="26"/>
        <v>0</v>
      </c>
      <c r="D30" s="30">
        <f t="shared" si="26"/>
        <v>0</v>
      </c>
      <c r="E30" s="30">
        <f t="shared" si="26"/>
        <v>0</v>
      </c>
      <c r="F30" s="30">
        <f t="shared" si="26"/>
        <v>0</v>
      </c>
      <c r="G30" s="30">
        <f t="shared" si="26"/>
        <v>0</v>
      </c>
      <c r="H30" s="30">
        <f t="shared" si="26"/>
        <v>0</v>
      </c>
      <c r="I30" s="30">
        <f t="shared" si="26"/>
        <v>0</v>
      </c>
      <c r="J30" s="30">
        <f t="shared" si="26"/>
        <v>0</v>
      </c>
      <c r="K30" s="30">
        <f t="shared" si="26"/>
        <v>0</v>
      </c>
      <c r="L30" s="30">
        <f t="shared" si="26"/>
        <v>0</v>
      </c>
      <c r="M30" s="30">
        <f t="shared" si="26"/>
        <v>0</v>
      </c>
      <c r="N30" s="30">
        <f t="shared" si="26"/>
        <v>0</v>
      </c>
      <c r="O30" s="30">
        <f t="shared" si="26"/>
        <v>0</v>
      </c>
      <c r="P30" s="30">
        <f t="shared" si="26"/>
        <v>0</v>
      </c>
      <c r="Q30" s="30">
        <f t="shared" si="26"/>
        <v>0</v>
      </c>
      <c r="R30" s="30">
        <f t="shared" si="26"/>
        <v>0</v>
      </c>
      <c r="S30" s="30">
        <f t="shared" si="26"/>
        <v>0</v>
      </c>
      <c r="T30" s="30">
        <f t="shared" si="26"/>
        <v>0</v>
      </c>
      <c r="U30" s="30">
        <f t="shared" si="26"/>
        <v>0</v>
      </c>
      <c r="V30" s="30">
        <f t="shared" si="26"/>
        <v>0</v>
      </c>
      <c r="W30" s="23"/>
      <c r="X30" s="23"/>
      <c r="Y30" s="8"/>
      <c r="Z30" s="8"/>
    </row>
    <row r="31" spans="1:26" s="10" customFormat="1" ht="22.5" customHeight="1">
      <c r="A31" s="56" t="s">
        <v>64</v>
      </c>
      <c r="B31" s="31">
        <f t="shared" ref="B31:V31" si="27">+B14-B30</f>
        <v>0</v>
      </c>
      <c r="C31" s="31">
        <f t="shared" si="27"/>
        <v>0</v>
      </c>
      <c r="D31" s="31">
        <f t="shared" si="27"/>
        <v>0</v>
      </c>
      <c r="E31" s="31">
        <f t="shared" si="27"/>
        <v>0</v>
      </c>
      <c r="F31" s="31">
        <f t="shared" si="27"/>
        <v>0</v>
      </c>
      <c r="G31" s="31">
        <f t="shared" si="27"/>
        <v>0</v>
      </c>
      <c r="H31" s="31">
        <f t="shared" si="27"/>
        <v>0</v>
      </c>
      <c r="I31" s="31">
        <f t="shared" si="27"/>
        <v>0</v>
      </c>
      <c r="J31" s="31">
        <f t="shared" si="27"/>
        <v>0</v>
      </c>
      <c r="K31" s="31">
        <f t="shared" si="27"/>
        <v>0</v>
      </c>
      <c r="L31" s="31">
        <f t="shared" si="27"/>
        <v>0</v>
      </c>
      <c r="M31" s="31">
        <f t="shared" si="27"/>
        <v>0</v>
      </c>
      <c r="N31" s="31">
        <f t="shared" si="27"/>
        <v>0</v>
      </c>
      <c r="O31" s="31">
        <f t="shared" si="27"/>
        <v>0</v>
      </c>
      <c r="P31" s="31">
        <f t="shared" si="27"/>
        <v>0</v>
      </c>
      <c r="Q31" s="31">
        <f t="shared" si="27"/>
        <v>0</v>
      </c>
      <c r="R31" s="31">
        <f t="shared" si="27"/>
        <v>0</v>
      </c>
      <c r="S31" s="31">
        <f t="shared" si="27"/>
        <v>0</v>
      </c>
      <c r="T31" s="31">
        <f t="shared" si="27"/>
        <v>0</v>
      </c>
      <c r="U31" s="31">
        <f t="shared" si="27"/>
        <v>0</v>
      </c>
      <c r="V31" s="31">
        <f t="shared" si="27"/>
        <v>0</v>
      </c>
      <c r="W31" s="23"/>
      <c r="X31" s="23"/>
      <c r="Y31" s="8"/>
      <c r="Z31" s="8"/>
    </row>
    <row r="32" spans="1:26" s="10" customFormat="1" ht="22.5" customHeight="1">
      <c r="A32" s="57" t="s">
        <v>65</v>
      </c>
      <c r="B32" s="66"/>
      <c r="C32" s="29">
        <f t="shared" ref="C32:V32" si="28">+B32+C31</f>
        <v>0</v>
      </c>
      <c r="D32" s="29">
        <f t="shared" si="28"/>
        <v>0</v>
      </c>
      <c r="E32" s="29">
        <f t="shared" si="28"/>
        <v>0</v>
      </c>
      <c r="F32" s="29">
        <f t="shared" si="28"/>
        <v>0</v>
      </c>
      <c r="G32" s="29">
        <f t="shared" si="28"/>
        <v>0</v>
      </c>
      <c r="H32" s="29">
        <f t="shared" si="28"/>
        <v>0</v>
      </c>
      <c r="I32" s="29">
        <f t="shared" si="28"/>
        <v>0</v>
      </c>
      <c r="J32" s="29">
        <f t="shared" si="28"/>
        <v>0</v>
      </c>
      <c r="K32" s="29">
        <f t="shared" si="28"/>
        <v>0</v>
      </c>
      <c r="L32" s="29">
        <f t="shared" si="28"/>
        <v>0</v>
      </c>
      <c r="M32" s="29">
        <f t="shared" si="28"/>
        <v>0</v>
      </c>
      <c r="N32" s="29">
        <f t="shared" si="28"/>
        <v>0</v>
      </c>
      <c r="O32" s="29">
        <f t="shared" si="28"/>
        <v>0</v>
      </c>
      <c r="P32" s="29">
        <f t="shared" si="28"/>
        <v>0</v>
      </c>
      <c r="Q32" s="29">
        <f t="shared" si="28"/>
        <v>0</v>
      </c>
      <c r="R32" s="29">
        <f t="shared" si="28"/>
        <v>0</v>
      </c>
      <c r="S32" s="29">
        <f t="shared" si="28"/>
        <v>0</v>
      </c>
      <c r="T32" s="29">
        <f t="shared" si="28"/>
        <v>0</v>
      </c>
      <c r="U32" s="29">
        <f t="shared" si="28"/>
        <v>0</v>
      </c>
      <c r="V32" s="29">
        <f t="shared" si="28"/>
        <v>0</v>
      </c>
      <c r="W32" s="23"/>
      <c r="X32" s="23"/>
      <c r="Y32" s="8"/>
      <c r="Z32" s="8"/>
    </row>
    <row r="33" spans="1:31" ht="22.5" customHeight="1">
      <c r="A33" s="58" t="s">
        <v>71</v>
      </c>
      <c r="B33" s="26">
        <v>1</v>
      </c>
      <c r="C33" s="26">
        <f t="shared" ref="C33:V33" si="29">B33+1</f>
        <v>2</v>
      </c>
      <c r="D33" s="26">
        <f t="shared" si="29"/>
        <v>3</v>
      </c>
      <c r="E33" s="26">
        <f t="shared" si="29"/>
        <v>4</v>
      </c>
      <c r="F33" s="26">
        <f t="shared" si="29"/>
        <v>5</v>
      </c>
      <c r="G33" s="26">
        <f t="shared" si="29"/>
        <v>6</v>
      </c>
      <c r="H33" s="26">
        <f t="shared" si="29"/>
        <v>7</v>
      </c>
      <c r="I33" s="26">
        <f t="shared" si="29"/>
        <v>8</v>
      </c>
      <c r="J33" s="26">
        <f t="shared" si="29"/>
        <v>9</v>
      </c>
      <c r="K33" s="26">
        <f t="shared" si="29"/>
        <v>10</v>
      </c>
      <c r="L33" s="26">
        <f t="shared" si="29"/>
        <v>11</v>
      </c>
      <c r="M33" s="26">
        <f t="shared" si="29"/>
        <v>12</v>
      </c>
      <c r="N33" s="26">
        <f t="shared" si="29"/>
        <v>13</v>
      </c>
      <c r="O33" s="26">
        <f t="shared" si="29"/>
        <v>14</v>
      </c>
      <c r="P33" s="26">
        <f t="shared" si="29"/>
        <v>15</v>
      </c>
      <c r="Q33" s="26">
        <f t="shared" si="29"/>
        <v>16</v>
      </c>
      <c r="R33" s="26">
        <f t="shared" si="29"/>
        <v>17</v>
      </c>
      <c r="S33" s="26">
        <f t="shared" si="29"/>
        <v>18</v>
      </c>
      <c r="T33" s="26">
        <f t="shared" si="29"/>
        <v>19</v>
      </c>
      <c r="U33" s="26">
        <f t="shared" si="29"/>
        <v>20</v>
      </c>
      <c r="V33" s="26">
        <f t="shared" si="29"/>
        <v>21</v>
      </c>
      <c r="W33" s="2"/>
      <c r="X33" s="2"/>
      <c r="Y33" s="2"/>
      <c r="Z33" s="2"/>
      <c r="AA33" s="2"/>
      <c r="AB33" s="2"/>
      <c r="AC33" s="2"/>
      <c r="AD33" s="2"/>
      <c r="AE33" s="2"/>
    </row>
    <row r="34" spans="1:31" ht="22.5" customHeight="1">
      <c r="A34" s="58" t="s">
        <v>5</v>
      </c>
      <c r="B34" s="35">
        <f>B42</f>
        <v>0</v>
      </c>
      <c r="C34" s="36">
        <f>B38</f>
        <v>0</v>
      </c>
      <c r="D34" s="36">
        <f t="shared" ref="D34:V34" si="30">C34+C35+C37</f>
        <v>0</v>
      </c>
      <c r="E34" s="36">
        <f t="shared" si="30"/>
        <v>0</v>
      </c>
      <c r="F34" s="36">
        <f t="shared" si="30"/>
        <v>0</v>
      </c>
      <c r="G34" s="36">
        <f t="shared" si="30"/>
        <v>0</v>
      </c>
      <c r="H34" s="36">
        <f t="shared" si="30"/>
        <v>0</v>
      </c>
      <c r="I34" s="36">
        <f t="shared" si="30"/>
        <v>0</v>
      </c>
      <c r="J34" s="36">
        <f t="shared" si="30"/>
        <v>0</v>
      </c>
      <c r="K34" s="36">
        <f t="shared" si="30"/>
        <v>0</v>
      </c>
      <c r="L34" s="36">
        <f t="shared" si="30"/>
        <v>0</v>
      </c>
      <c r="M34" s="36">
        <f t="shared" si="30"/>
        <v>0</v>
      </c>
      <c r="N34" s="36">
        <f t="shared" si="30"/>
        <v>0</v>
      </c>
      <c r="O34" s="36">
        <f t="shared" si="30"/>
        <v>0</v>
      </c>
      <c r="P34" s="36">
        <f t="shared" si="30"/>
        <v>0</v>
      </c>
      <c r="Q34" s="36">
        <f t="shared" si="30"/>
        <v>0</v>
      </c>
      <c r="R34" s="36">
        <f t="shared" si="30"/>
        <v>0</v>
      </c>
      <c r="S34" s="36">
        <f t="shared" si="30"/>
        <v>0</v>
      </c>
      <c r="T34" s="36">
        <f t="shared" si="30"/>
        <v>0</v>
      </c>
      <c r="U34" s="36">
        <f t="shared" si="30"/>
        <v>0</v>
      </c>
      <c r="V34" s="36">
        <f t="shared" si="30"/>
        <v>0</v>
      </c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22.5" customHeight="1">
      <c r="A35" s="58" t="s">
        <v>6</v>
      </c>
      <c r="B35" s="36">
        <f>B29</f>
        <v>0</v>
      </c>
      <c r="C35" s="36">
        <f t="shared" ref="C35:V35" si="31">C29</f>
        <v>0</v>
      </c>
      <c r="D35" s="36">
        <f t="shared" si="31"/>
        <v>0</v>
      </c>
      <c r="E35" s="36">
        <f t="shared" si="31"/>
        <v>0</v>
      </c>
      <c r="F35" s="36">
        <f t="shared" si="31"/>
        <v>0</v>
      </c>
      <c r="G35" s="36">
        <f t="shared" si="31"/>
        <v>0</v>
      </c>
      <c r="H35" s="36">
        <f t="shared" si="31"/>
        <v>0</v>
      </c>
      <c r="I35" s="36">
        <f t="shared" si="31"/>
        <v>0</v>
      </c>
      <c r="J35" s="36">
        <f t="shared" si="31"/>
        <v>0</v>
      </c>
      <c r="K35" s="36">
        <f t="shared" si="31"/>
        <v>0</v>
      </c>
      <c r="L35" s="36">
        <f t="shared" si="31"/>
        <v>0</v>
      </c>
      <c r="M35" s="36">
        <f t="shared" si="31"/>
        <v>0</v>
      </c>
      <c r="N35" s="36">
        <f t="shared" si="31"/>
        <v>0</v>
      </c>
      <c r="O35" s="36">
        <f t="shared" si="31"/>
        <v>0</v>
      </c>
      <c r="P35" s="36">
        <f t="shared" si="31"/>
        <v>0</v>
      </c>
      <c r="Q35" s="36">
        <f t="shared" si="31"/>
        <v>0</v>
      </c>
      <c r="R35" s="36">
        <f t="shared" si="31"/>
        <v>0</v>
      </c>
      <c r="S35" s="36">
        <f t="shared" si="31"/>
        <v>0</v>
      </c>
      <c r="T35" s="36">
        <f t="shared" si="31"/>
        <v>0</v>
      </c>
      <c r="U35" s="36">
        <f t="shared" si="31"/>
        <v>0</v>
      </c>
      <c r="V35" s="36">
        <f t="shared" si="31"/>
        <v>0</v>
      </c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22.5" customHeight="1">
      <c r="A36" s="59" t="s">
        <v>8</v>
      </c>
      <c r="B36" s="36">
        <f>B35+B34</f>
        <v>0</v>
      </c>
      <c r="C36" s="36">
        <f t="shared" ref="C36:V36" si="32">B36+C35</f>
        <v>0</v>
      </c>
      <c r="D36" s="36">
        <f t="shared" si="32"/>
        <v>0</v>
      </c>
      <c r="E36" s="36">
        <f t="shared" si="32"/>
        <v>0</v>
      </c>
      <c r="F36" s="36">
        <f t="shared" si="32"/>
        <v>0</v>
      </c>
      <c r="G36" s="36">
        <f t="shared" si="32"/>
        <v>0</v>
      </c>
      <c r="H36" s="36">
        <f t="shared" si="32"/>
        <v>0</v>
      </c>
      <c r="I36" s="36">
        <f t="shared" si="32"/>
        <v>0</v>
      </c>
      <c r="J36" s="36">
        <f t="shared" si="32"/>
        <v>0</v>
      </c>
      <c r="K36" s="36">
        <f t="shared" si="32"/>
        <v>0</v>
      </c>
      <c r="L36" s="36">
        <f t="shared" si="32"/>
        <v>0</v>
      </c>
      <c r="M36" s="36">
        <f t="shared" si="32"/>
        <v>0</v>
      </c>
      <c r="N36" s="36">
        <f t="shared" si="32"/>
        <v>0</v>
      </c>
      <c r="O36" s="36">
        <f t="shared" si="32"/>
        <v>0</v>
      </c>
      <c r="P36" s="36">
        <f t="shared" si="32"/>
        <v>0</v>
      </c>
      <c r="Q36" s="36">
        <f t="shared" si="32"/>
        <v>0</v>
      </c>
      <c r="R36" s="36">
        <f t="shared" si="32"/>
        <v>0</v>
      </c>
      <c r="S36" s="36">
        <f t="shared" si="32"/>
        <v>0</v>
      </c>
      <c r="T36" s="36">
        <f t="shared" si="32"/>
        <v>0</v>
      </c>
      <c r="U36" s="36">
        <f t="shared" si="32"/>
        <v>0</v>
      </c>
      <c r="V36" s="36">
        <f t="shared" si="32"/>
        <v>0</v>
      </c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22.5" customHeight="1">
      <c r="A37" s="58" t="s">
        <v>7</v>
      </c>
      <c r="B37" s="36">
        <f t="shared" ref="B37:V37" si="33">B38-SUM(B34:B35)</f>
        <v>0</v>
      </c>
      <c r="C37" s="36">
        <f t="shared" si="33"/>
        <v>0</v>
      </c>
      <c r="D37" s="36">
        <f t="shared" si="33"/>
        <v>0</v>
      </c>
      <c r="E37" s="36">
        <f t="shared" si="33"/>
        <v>0</v>
      </c>
      <c r="F37" s="36">
        <f t="shared" si="33"/>
        <v>0</v>
      </c>
      <c r="G37" s="36">
        <f t="shared" si="33"/>
        <v>0</v>
      </c>
      <c r="H37" s="36">
        <f t="shared" si="33"/>
        <v>0</v>
      </c>
      <c r="I37" s="36">
        <f t="shared" si="33"/>
        <v>0</v>
      </c>
      <c r="J37" s="36">
        <f t="shared" si="33"/>
        <v>0</v>
      </c>
      <c r="K37" s="36">
        <f t="shared" si="33"/>
        <v>0</v>
      </c>
      <c r="L37" s="36">
        <f t="shared" si="33"/>
        <v>0</v>
      </c>
      <c r="M37" s="36">
        <f t="shared" si="33"/>
        <v>0</v>
      </c>
      <c r="N37" s="36">
        <f t="shared" si="33"/>
        <v>0</v>
      </c>
      <c r="O37" s="36">
        <f t="shared" si="33"/>
        <v>0</v>
      </c>
      <c r="P37" s="36">
        <f t="shared" si="33"/>
        <v>0</v>
      </c>
      <c r="Q37" s="36">
        <f t="shared" si="33"/>
        <v>0</v>
      </c>
      <c r="R37" s="36">
        <f t="shared" si="33"/>
        <v>0</v>
      </c>
      <c r="S37" s="36">
        <f t="shared" si="33"/>
        <v>0</v>
      </c>
      <c r="T37" s="36">
        <f t="shared" si="33"/>
        <v>0</v>
      </c>
      <c r="U37" s="36">
        <f t="shared" si="33"/>
        <v>0</v>
      </c>
      <c r="V37" s="36">
        <f t="shared" si="33"/>
        <v>0</v>
      </c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22.5" customHeight="1">
      <c r="A38" s="58" t="s">
        <v>75</v>
      </c>
      <c r="B38" s="37">
        <f>B34*(1+$B44/12)^12+$B43/($B44/12)*((1+$B44/12)^(B33*12)-1)</f>
        <v>0</v>
      </c>
      <c r="C38" s="37">
        <f t="shared" ref="C38:V38" si="34">$B34*(1+$B44/12)^(C33*12)+$B43/($B44/12)*((1+$B44/12)^(C33*12)-1)</f>
        <v>0</v>
      </c>
      <c r="D38" s="37">
        <f t="shared" si="34"/>
        <v>0</v>
      </c>
      <c r="E38" s="37">
        <f t="shared" si="34"/>
        <v>0</v>
      </c>
      <c r="F38" s="37">
        <f t="shared" si="34"/>
        <v>0</v>
      </c>
      <c r="G38" s="37">
        <f t="shared" si="34"/>
        <v>0</v>
      </c>
      <c r="H38" s="37">
        <f t="shared" si="34"/>
        <v>0</v>
      </c>
      <c r="I38" s="37">
        <f t="shared" si="34"/>
        <v>0</v>
      </c>
      <c r="J38" s="37">
        <f t="shared" si="34"/>
        <v>0</v>
      </c>
      <c r="K38" s="37">
        <f t="shared" si="34"/>
        <v>0</v>
      </c>
      <c r="L38" s="37">
        <f t="shared" si="34"/>
        <v>0</v>
      </c>
      <c r="M38" s="37">
        <f t="shared" si="34"/>
        <v>0</v>
      </c>
      <c r="N38" s="37">
        <f t="shared" si="34"/>
        <v>0</v>
      </c>
      <c r="O38" s="37">
        <f t="shared" si="34"/>
        <v>0</v>
      </c>
      <c r="P38" s="37">
        <f t="shared" si="34"/>
        <v>0</v>
      </c>
      <c r="Q38" s="37">
        <f t="shared" si="34"/>
        <v>0</v>
      </c>
      <c r="R38" s="37">
        <f t="shared" si="34"/>
        <v>0</v>
      </c>
      <c r="S38" s="37">
        <f t="shared" si="34"/>
        <v>0</v>
      </c>
      <c r="T38" s="37">
        <f t="shared" si="34"/>
        <v>0</v>
      </c>
      <c r="U38" s="37">
        <f t="shared" si="34"/>
        <v>0</v>
      </c>
      <c r="V38" s="37">
        <f t="shared" si="34"/>
        <v>0</v>
      </c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 ht="22.5" customHeight="1">
      <c r="A39" s="58" t="s">
        <v>76</v>
      </c>
      <c r="B39" s="37">
        <f>B32+B38</f>
        <v>0</v>
      </c>
      <c r="C39" s="37">
        <f t="shared" ref="C39:V39" si="35">C32+C38</f>
        <v>0</v>
      </c>
      <c r="D39" s="37">
        <f t="shared" si="35"/>
        <v>0</v>
      </c>
      <c r="E39" s="37">
        <f t="shared" si="35"/>
        <v>0</v>
      </c>
      <c r="F39" s="37">
        <f t="shared" si="35"/>
        <v>0</v>
      </c>
      <c r="G39" s="37">
        <f t="shared" si="35"/>
        <v>0</v>
      </c>
      <c r="H39" s="37">
        <f t="shared" si="35"/>
        <v>0</v>
      </c>
      <c r="I39" s="37">
        <f t="shared" si="35"/>
        <v>0</v>
      </c>
      <c r="J39" s="37">
        <f t="shared" si="35"/>
        <v>0</v>
      </c>
      <c r="K39" s="37">
        <f t="shared" si="35"/>
        <v>0</v>
      </c>
      <c r="L39" s="37">
        <f t="shared" si="35"/>
        <v>0</v>
      </c>
      <c r="M39" s="37">
        <f t="shared" si="35"/>
        <v>0</v>
      </c>
      <c r="N39" s="37">
        <f t="shared" si="35"/>
        <v>0</v>
      </c>
      <c r="O39" s="37">
        <f t="shared" si="35"/>
        <v>0</v>
      </c>
      <c r="P39" s="37">
        <f t="shared" si="35"/>
        <v>0</v>
      </c>
      <c r="Q39" s="37">
        <f t="shared" si="35"/>
        <v>0</v>
      </c>
      <c r="R39" s="37">
        <f t="shared" si="35"/>
        <v>0</v>
      </c>
      <c r="S39" s="37">
        <f t="shared" si="35"/>
        <v>0</v>
      </c>
      <c r="T39" s="37">
        <f t="shared" si="35"/>
        <v>0</v>
      </c>
      <c r="U39" s="37">
        <f t="shared" si="35"/>
        <v>0</v>
      </c>
      <c r="V39" s="37">
        <f t="shared" si="35"/>
        <v>0</v>
      </c>
      <c r="W39" s="39"/>
      <c r="X39" s="39"/>
      <c r="Y39" s="39"/>
      <c r="Z39" s="39"/>
      <c r="AA39" s="39"/>
      <c r="AB39" s="39"/>
      <c r="AC39" s="39"/>
      <c r="AD39" s="39"/>
      <c r="AE39" s="39"/>
    </row>
    <row r="41" spans="1:31">
      <c r="B41" s="1" t="s">
        <v>67</v>
      </c>
    </row>
    <row r="42" spans="1:31" ht="21.75" customHeight="1">
      <c r="A42" s="60" t="s">
        <v>0</v>
      </c>
      <c r="B42" s="67"/>
      <c r="D42" s="61" t="s">
        <v>71</v>
      </c>
      <c r="E42" s="26">
        <v>1</v>
      </c>
      <c r="F42" s="26">
        <v>5</v>
      </c>
      <c r="G42" s="26">
        <v>10</v>
      </c>
      <c r="H42" s="26">
        <v>15</v>
      </c>
      <c r="I42" s="26">
        <v>20</v>
      </c>
      <c r="J42" s="26">
        <v>25</v>
      </c>
      <c r="K42" s="26">
        <v>30</v>
      </c>
    </row>
    <row r="43" spans="1:31" ht="21.75" customHeight="1">
      <c r="A43" s="60" t="s">
        <v>74</v>
      </c>
      <c r="B43" s="67"/>
      <c r="D43" s="61" t="s">
        <v>3</v>
      </c>
      <c r="E43" s="36">
        <f>B38</f>
        <v>0</v>
      </c>
      <c r="F43" s="36">
        <f>F38</f>
        <v>0</v>
      </c>
      <c r="G43" s="36">
        <f>K38</f>
        <v>0</v>
      </c>
      <c r="H43" s="36">
        <f>P38</f>
        <v>0</v>
      </c>
      <c r="I43" s="36">
        <f>U38</f>
        <v>0</v>
      </c>
      <c r="J43" s="36">
        <f>Z38</f>
        <v>0</v>
      </c>
      <c r="K43" s="36">
        <f>AE38</f>
        <v>0</v>
      </c>
    </row>
    <row r="44" spans="1:31" ht="21.75" customHeight="1">
      <c r="A44" s="60" t="s">
        <v>1</v>
      </c>
      <c r="B44" s="68">
        <v>0.04</v>
      </c>
      <c r="D44" s="61" t="s">
        <v>4</v>
      </c>
      <c r="E44" s="45" t="e">
        <f t="shared" ref="E44:K44" si="36">E43/$B42</f>
        <v>#DIV/0!</v>
      </c>
      <c r="F44" s="45" t="e">
        <f t="shared" si="36"/>
        <v>#DIV/0!</v>
      </c>
      <c r="G44" s="45" t="e">
        <f t="shared" si="36"/>
        <v>#DIV/0!</v>
      </c>
      <c r="H44" s="45" t="e">
        <f t="shared" si="36"/>
        <v>#DIV/0!</v>
      </c>
      <c r="I44" s="45" t="e">
        <f t="shared" si="36"/>
        <v>#DIV/0!</v>
      </c>
      <c r="J44" s="45" t="e">
        <f t="shared" si="36"/>
        <v>#DIV/0!</v>
      </c>
      <c r="K44" s="45" t="e">
        <f t="shared" si="36"/>
        <v>#DIV/0!</v>
      </c>
    </row>
  </sheetData>
  <phoneticPr fontId="1"/>
  <conditionalFormatting sqref="B38:V39">
    <cfRule type="cellIs" dxfId="95" priority="1" operator="greaterThanOrEqual">
      <formula>50000000</formula>
    </cfRule>
  </conditionalFormatting>
  <pageMargins left="0.7" right="0.7" top="0.75" bottom="0.75" header="0.3" footer="0.3"/>
  <pageSetup paperSize="9" scale="37" orientation="landscape" horizontalDpi="1200" verticalDpi="1200"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CEE6B-D324-450D-94A0-81CD83BC4300}">
  <sheetPr>
    <pageSetUpPr fitToPage="1"/>
  </sheetPr>
  <dimension ref="A1:AE44"/>
  <sheetViews>
    <sheetView view="pageBreakPreview" zoomScale="60" zoomScaleNormal="55" workbookViewId="0">
      <selection activeCell="Y8" sqref="Y8"/>
    </sheetView>
  </sheetViews>
  <sheetFormatPr defaultRowHeight="14.25"/>
  <cols>
    <col min="1" max="1" width="17.85546875" style="1" customWidth="1"/>
    <col min="2" max="24" width="17.28515625" style="1" customWidth="1"/>
    <col min="25" max="26" width="15.5703125" style="1" bestFit="1" customWidth="1"/>
    <col min="27" max="31" width="17" style="1" bestFit="1" customWidth="1"/>
    <col min="32" max="16384" width="9.140625" style="1"/>
  </cols>
  <sheetData>
    <row r="1" spans="1:26" s="10" customFormat="1" ht="15.75" customHeight="1">
      <c r="A1" s="3" t="s">
        <v>9</v>
      </c>
      <c r="B1" s="4"/>
      <c r="C1" s="4"/>
      <c r="D1" s="5"/>
      <c r="E1" s="6"/>
      <c r="F1" s="6"/>
      <c r="G1" s="5"/>
      <c r="H1" s="4"/>
      <c r="I1" s="4"/>
      <c r="J1" s="6"/>
      <c r="K1" s="4"/>
      <c r="L1" s="4"/>
      <c r="M1" s="4"/>
      <c r="N1" s="4"/>
      <c r="O1" s="6"/>
      <c r="P1" s="4"/>
      <c r="Q1" s="4"/>
      <c r="R1" s="4"/>
      <c r="S1" s="4"/>
      <c r="T1" s="6"/>
      <c r="U1" s="4"/>
      <c r="V1" s="7"/>
      <c r="W1" s="4"/>
      <c r="X1" s="4"/>
      <c r="Y1" s="4"/>
      <c r="Z1" s="4"/>
    </row>
    <row r="2" spans="1:26" s="10" customFormat="1" ht="15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10" customFormat="1" ht="18.75" customHeight="1">
      <c r="A3" s="14" t="s">
        <v>2</v>
      </c>
      <c r="B3" s="15">
        <v>2021</v>
      </c>
      <c r="C3" s="15">
        <f t="shared" ref="C3:V3" si="0">+B3+1</f>
        <v>2022</v>
      </c>
      <c r="D3" s="15">
        <f t="shared" si="0"/>
        <v>2023</v>
      </c>
      <c r="E3" s="15">
        <f t="shared" si="0"/>
        <v>2024</v>
      </c>
      <c r="F3" s="15">
        <f t="shared" si="0"/>
        <v>2025</v>
      </c>
      <c r="G3" s="15">
        <f t="shared" si="0"/>
        <v>2026</v>
      </c>
      <c r="H3" s="15">
        <f t="shared" si="0"/>
        <v>2027</v>
      </c>
      <c r="I3" s="15">
        <f t="shared" si="0"/>
        <v>2028</v>
      </c>
      <c r="J3" s="15">
        <f t="shared" si="0"/>
        <v>2029</v>
      </c>
      <c r="K3" s="15">
        <f t="shared" si="0"/>
        <v>2030</v>
      </c>
      <c r="L3" s="15">
        <f t="shared" si="0"/>
        <v>2031</v>
      </c>
      <c r="M3" s="15">
        <f t="shared" si="0"/>
        <v>2032</v>
      </c>
      <c r="N3" s="15">
        <f t="shared" si="0"/>
        <v>2033</v>
      </c>
      <c r="O3" s="15">
        <f t="shared" si="0"/>
        <v>2034</v>
      </c>
      <c r="P3" s="15">
        <f t="shared" si="0"/>
        <v>2035</v>
      </c>
      <c r="Q3" s="15">
        <f t="shared" si="0"/>
        <v>2036</v>
      </c>
      <c r="R3" s="15">
        <f t="shared" si="0"/>
        <v>2037</v>
      </c>
      <c r="S3" s="15">
        <f t="shared" si="0"/>
        <v>2038</v>
      </c>
      <c r="T3" s="15">
        <f t="shared" si="0"/>
        <v>2039</v>
      </c>
      <c r="U3" s="15">
        <f t="shared" si="0"/>
        <v>2040</v>
      </c>
      <c r="V3" s="15">
        <f t="shared" si="0"/>
        <v>2041</v>
      </c>
      <c r="W3" s="23"/>
      <c r="X3" s="23"/>
      <c r="Y3" s="8"/>
      <c r="Z3" s="8"/>
    </row>
    <row r="4" spans="1:26" s="10" customFormat="1" ht="22.5" customHeight="1">
      <c r="A4" s="46" t="s">
        <v>10</v>
      </c>
      <c r="B4" s="16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6" t="s">
        <v>17</v>
      </c>
      <c r="I4" s="16" t="s">
        <v>18</v>
      </c>
      <c r="J4" s="16" t="s">
        <v>19</v>
      </c>
      <c r="K4" s="16" t="s">
        <v>20</v>
      </c>
      <c r="L4" s="16" t="s">
        <v>21</v>
      </c>
      <c r="M4" s="16" t="s">
        <v>22</v>
      </c>
      <c r="N4" s="16" t="s">
        <v>23</v>
      </c>
      <c r="O4" s="16" t="s">
        <v>24</v>
      </c>
      <c r="P4" s="16" t="s">
        <v>25</v>
      </c>
      <c r="Q4" s="16" t="s">
        <v>26</v>
      </c>
      <c r="R4" s="16" t="s">
        <v>27</v>
      </c>
      <c r="S4" s="16" t="s">
        <v>28</v>
      </c>
      <c r="T4" s="16" t="s">
        <v>29</v>
      </c>
      <c r="U4" s="16" t="s">
        <v>30</v>
      </c>
      <c r="V4" s="16" t="s">
        <v>31</v>
      </c>
      <c r="W4" s="24"/>
      <c r="X4" s="24"/>
      <c r="Y4" s="9"/>
      <c r="Z4" s="9"/>
    </row>
    <row r="5" spans="1:26" s="10" customFormat="1" ht="22.5" customHeight="1">
      <c r="A5" s="46" t="s">
        <v>78</v>
      </c>
      <c r="B5" s="17">
        <v>41</v>
      </c>
      <c r="C5" s="11">
        <f t="shared" ref="C5:R6" si="1">+B5+1</f>
        <v>42</v>
      </c>
      <c r="D5" s="11">
        <f t="shared" si="1"/>
        <v>43</v>
      </c>
      <c r="E5" s="11">
        <f t="shared" si="1"/>
        <v>44</v>
      </c>
      <c r="F5" s="11">
        <f t="shared" si="1"/>
        <v>45</v>
      </c>
      <c r="G5" s="11">
        <f t="shared" si="1"/>
        <v>46</v>
      </c>
      <c r="H5" s="11">
        <f t="shared" si="1"/>
        <v>47</v>
      </c>
      <c r="I5" s="11">
        <f t="shared" si="1"/>
        <v>48</v>
      </c>
      <c r="J5" s="11">
        <f t="shared" si="1"/>
        <v>49</v>
      </c>
      <c r="K5" s="11">
        <f t="shared" si="1"/>
        <v>50</v>
      </c>
      <c r="L5" s="11">
        <f t="shared" si="1"/>
        <v>51</v>
      </c>
      <c r="M5" s="11">
        <f t="shared" si="1"/>
        <v>52</v>
      </c>
      <c r="N5" s="11">
        <f t="shared" si="1"/>
        <v>53</v>
      </c>
      <c r="O5" s="11">
        <f t="shared" si="1"/>
        <v>54</v>
      </c>
      <c r="P5" s="11">
        <f t="shared" si="1"/>
        <v>55</v>
      </c>
      <c r="Q5" s="11">
        <f t="shared" si="1"/>
        <v>56</v>
      </c>
      <c r="R5" s="11">
        <f t="shared" si="1"/>
        <v>57</v>
      </c>
      <c r="S5" s="11">
        <f t="shared" ref="P5:V8" si="2">+R5+1</f>
        <v>58</v>
      </c>
      <c r="T5" s="11">
        <f t="shared" si="2"/>
        <v>59</v>
      </c>
      <c r="U5" s="11">
        <f t="shared" si="2"/>
        <v>60</v>
      </c>
      <c r="V5" s="11">
        <f t="shared" si="2"/>
        <v>61</v>
      </c>
      <c r="W5" s="23"/>
      <c r="X5" s="23"/>
      <c r="Y5" s="8"/>
      <c r="Z5" s="8"/>
    </row>
    <row r="6" spans="1:26" s="10" customFormat="1" ht="22.5" customHeight="1">
      <c r="A6" s="46" t="s">
        <v>77</v>
      </c>
      <c r="B6" s="17">
        <v>42</v>
      </c>
      <c r="C6" s="11">
        <f t="shared" si="1"/>
        <v>43</v>
      </c>
      <c r="D6" s="11">
        <f t="shared" si="1"/>
        <v>44</v>
      </c>
      <c r="E6" s="11">
        <f t="shared" si="1"/>
        <v>45</v>
      </c>
      <c r="F6" s="11">
        <f t="shared" si="1"/>
        <v>46</v>
      </c>
      <c r="G6" s="11">
        <f t="shared" si="1"/>
        <v>47</v>
      </c>
      <c r="H6" s="11">
        <f t="shared" si="1"/>
        <v>48</v>
      </c>
      <c r="I6" s="11">
        <f t="shared" si="1"/>
        <v>49</v>
      </c>
      <c r="J6" s="11">
        <f t="shared" si="1"/>
        <v>50</v>
      </c>
      <c r="K6" s="11">
        <f t="shared" si="1"/>
        <v>51</v>
      </c>
      <c r="L6" s="11">
        <f t="shared" si="1"/>
        <v>52</v>
      </c>
      <c r="M6" s="11">
        <f t="shared" si="1"/>
        <v>53</v>
      </c>
      <c r="N6" s="11">
        <f t="shared" si="1"/>
        <v>54</v>
      </c>
      <c r="O6" s="11">
        <f t="shared" si="1"/>
        <v>55</v>
      </c>
      <c r="P6" s="11">
        <f t="shared" si="1"/>
        <v>56</v>
      </c>
      <c r="Q6" s="11">
        <f t="shared" si="1"/>
        <v>57</v>
      </c>
      <c r="R6" s="11">
        <f t="shared" si="1"/>
        <v>58</v>
      </c>
      <c r="S6" s="11">
        <f t="shared" si="2"/>
        <v>59</v>
      </c>
      <c r="T6" s="11">
        <f t="shared" si="2"/>
        <v>60</v>
      </c>
      <c r="U6" s="11">
        <f t="shared" si="2"/>
        <v>61</v>
      </c>
      <c r="V6" s="11">
        <f t="shared" si="2"/>
        <v>62</v>
      </c>
      <c r="W6" s="23"/>
      <c r="X6" s="23"/>
      <c r="Y6" s="8"/>
      <c r="Z6" s="8"/>
    </row>
    <row r="7" spans="1:26" s="10" customFormat="1" ht="22.5" customHeight="1">
      <c r="A7" s="46" t="s">
        <v>80</v>
      </c>
      <c r="B7" s="18" t="s">
        <v>32</v>
      </c>
      <c r="C7" s="18" t="s">
        <v>33</v>
      </c>
      <c r="D7" s="18" t="s">
        <v>34</v>
      </c>
      <c r="E7" s="19" t="s">
        <v>35</v>
      </c>
      <c r="F7" s="19" t="s">
        <v>36</v>
      </c>
      <c r="G7" s="19" t="s">
        <v>37</v>
      </c>
      <c r="H7" s="20" t="s">
        <v>38</v>
      </c>
      <c r="I7" s="20" t="s">
        <v>39</v>
      </c>
      <c r="J7" s="20" t="s">
        <v>40</v>
      </c>
      <c r="K7" s="21" t="s">
        <v>41</v>
      </c>
      <c r="L7" s="21" t="s">
        <v>42</v>
      </c>
      <c r="M7" s="21" t="s">
        <v>43</v>
      </c>
      <c r="N7" s="21" t="s">
        <v>44</v>
      </c>
      <c r="O7" s="11">
        <v>23</v>
      </c>
      <c r="P7" s="11">
        <f t="shared" si="2"/>
        <v>24</v>
      </c>
      <c r="Q7" s="11">
        <f t="shared" si="2"/>
        <v>25</v>
      </c>
      <c r="R7" s="11">
        <f t="shared" si="2"/>
        <v>26</v>
      </c>
      <c r="S7" s="11">
        <f t="shared" si="2"/>
        <v>27</v>
      </c>
      <c r="T7" s="11">
        <f t="shared" si="2"/>
        <v>28</v>
      </c>
      <c r="U7" s="11">
        <f t="shared" si="2"/>
        <v>29</v>
      </c>
      <c r="V7" s="11">
        <f t="shared" si="2"/>
        <v>30</v>
      </c>
      <c r="W7" s="23"/>
      <c r="X7" s="23"/>
      <c r="Y7" s="8"/>
      <c r="Z7" s="8"/>
    </row>
    <row r="8" spans="1:26" s="10" customFormat="1" ht="22.5" customHeight="1">
      <c r="A8" s="46" t="s">
        <v>84</v>
      </c>
      <c r="B8" s="17" t="s">
        <v>45</v>
      </c>
      <c r="C8" s="18" t="s">
        <v>46</v>
      </c>
      <c r="D8" s="18" t="s">
        <v>47</v>
      </c>
      <c r="E8" s="18" t="s">
        <v>48</v>
      </c>
      <c r="F8" s="18" t="s">
        <v>32</v>
      </c>
      <c r="G8" s="18" t="s">
        <v>33</v>
      </c>
      <c r="H8" s="18" t="s">
        <v>34</v>
      </c>
      <c r="I8" s="19" t="s">
        <v>35</v>
      </c>
      <c r="J8" s="19" t="s">
        <v>36</v>
      </c>
      <c r="K8" s="19" t="s">
        <v>37</v>
      </c>
      <c r="L8" s="20" t="s">
        <v>38</v>
      </c>
      <c r="M8" s="20" t="s">
        <v>39</v>
      </c>
      <c r="N8" s="20" t="s">
        <v>40</v>
      </c>
      <c r="O8" s="21" t="s">
        <v>41</v>
      </c>
      <c r="P8" s="21" t="s">
        <v>42</v>
      </c>
      <c r="Q8" s="21" t="s">
        <v>43</v>
      </c>
      <c r="R8" s="21" t="s">
        <v>44</v>
      </c>
      <c r="S8" s="11">
        <v>23</v>
      </c>
      <c r="T8" s="11">
        <f t="shared" si="2"/>
        <v>24</v>
      </c>
      <c r="U8" s="11">
        <f t="shared" si="2"/>
        <v>25</v>
      </c>
      <c r="V8" s="11">
        <f t="shared" si="2"/>
        <v>26</v>
      </c>
      <c r="W8" s="23"/>
      <c r="X8" s="23"/>
      <c r="Y8" s="8"/>
      <c r="Z8" s="8"/>
    </row>
    <row r="9" spans="1:26" s="10" customFormat="1" ht="67.5" customHeight="1">
      <c r="A9" s="47" t="s">
        <v>49</v>
      </c>
      <c r="B9" s="22"/>
      <c r="C9" s="22" t="s">
        <v>85</v>
      </c>
      <c r="D9" s="22"/>
      <c r="E9" s="22" t="s">
        <v>81</v>
      </c>
      <c r="F9" s="22"/>
      <c r="G9" s="22"/>
      <c r="H9" s="22" t="s">
        <v>82</v>
      </c>
      <c r="I9" s="22" t="s">
        <v>86</v>
      </c>
      <c r="J9" s="22"/>
      <c r="K9" s="22" t="s">
        <v>83</v>
      </c>
      <c r="L9" s="22" t="s">
        <v>87</v>
      </c>
      <c r="M9" s="22"/>
      <c r="N9" s="22"/>
      <c r="O9" s="22" t="s">
        <v>88</v>
      </c>
      <c r="P9" s="22" t="s">
        <v>73</v>
      </c>
      <c r="Q9" s="22"/>
      <c r="R9" s="22"/>
      <c r="S9" s="22" t="s">
        <v>89</v>
      </c>
      <c r="T9" s="22"/>
      <c r="U9" s="22"/>
      <c r="V9" s="22"/>
      <c r="W9" s="23"/>
      <c r="X9" s="23"/>
      <c r="Y9" s="8"/>
      <c r="Z9" s="8"/>
    </row>
    <row r="10" spans="1:26" s="10" customFormat="1" ht="22.5" customHeight="1">
      <c r="A10" s="46" t="s">
        <v>90</v>
      </c>
      <c r="B10" s="27">
        <v>5000000</v>
      </c>
      <c r="C10" s="27">
        <v>5000000</v>
      </c>
      <c r="D10" s="27">
        <v>5000000</v>
      </c>
      <c r="E10" s="27">
        <v>5000000</v>
      </c>
      <c r="F10" s="27">
        <v>5000000</v>
      </c>
      <c r="G10" s="27">
        <v>5000000</v>
      </c>
      <c r="H10" s="27">
        <v>5000000</v>
      </c>
      <c r="I10" s="27">
        <v>5000000</v>
      </c>
      <c r="J10" s="27">
        <v>5000000</v>
      </c>
      <c r="K10" s="27">
        <v>5000000</v>
      </c>
      <c r="L10" s="27">
        <v>5000000</v>
      </c>
      <c r="M10" s="27">
        <v>5000000</v>
      </c>
      <c r="N10" s="27">
        <v>5000000</v>
      </c>
      <c r="O10" s="27">
        <v>5000000</v>
      </c>
      <c r="P10" s="27">
        <v>5000000</v>
      </c>
      <c r="Q10" s="27">
        <v>5000000</v>
      </c>
      <c r="R10" s="27">
        <v>5000000</v>
      </c>
      <c r="S10" s="27">
        <v>5000000</v>
      </c>
      <c r="T10" s="27">
        <v>5000000</v>
      </c>
      <c r="U10" s="27">
        <v>5000000</v>
      </c>
      <c r="V10" s="27">
        <v>5000000</v>
      </c>
      <c r="W10" s="23"/>
      <c r="X10" s="23"/>
      <c r="Y10" s="8"/>
      <c r="Z10" s="8"/>
    </row>
    <row r="11" spans="1:26" s="10" customFormat="1" ht="22.5" customHeight="1">
      <c r="A11" s="46" t="s">
        <v>91</v>
      </c>
      <c r="B11" s="28">
        <v>2750000</v>
      </c>
      <c r="C11" s="28">
        <v>2750000</v>
      </c>
      <c r="D11" s="28">
        <v>2750000</v>
      </c>
      <c r="E11" s="28">
        <v>2750000</v>
      </c>
      <c r="F11" s="28">
        <v>1000000</v>
      </c>
      <c r="G11" s="28">
        <v>1000000</v>
      </c>
      <c r="H11" s="28">
        <v>1000000</v>
      </c>
      <c r="I11" s="28">
        <v>1000000</v>
      </c>
      <c r="J11" s="28">
        <v>1000000</v>
      </c>
      <c r="K11" s="28">
        <v>1000000</v>
      </c>
      <c r="L11" s="28">
        <v>1000000</v>
      </c>
      <c r="M11" s="28">
        <v>1000000</v>
      </c>
      <c r="N11" s="28">
        <v>1000000</v>
      </c>
      <c r="O11" s="28">
        <v>1000000</v>
      </c>
      <c r="P11" s="28">
        <v>1000000</v>
      </c>
      <c r="Q11" s="28">
        <v>1000000</v>
      </c>
      <c r="R11" s="28">
        <v>1000000</v>
      </c>
      <c r="S11" s="28">
        <v>1000000</v>
      </c>
      <c r="T11" s="28">
        <v>1000000</v>
      </c>
      <c r="U11" s="28">
        <v>0</v>
      </c>
      <c r="V11" s="28">
        <v>0</v>
      </c>
      <c r="W11" s="23"/>
      <c r="X11" s="23"/>
      <c r="Y11" s="8"/>
      <c r="Z11" s="8"/>
    </row>
    <row r="12" spans="1:26" s="10" customFormat="1" ht="22.5" customHeight="1">
      <c r="A12" s="48" t="s">
        <v>72</v>
      </c>
      <c r="B12" s="29">
        <v>400000</v>
      </c>
      <c r="C12" s="29">
        <v>400000</v>
      </c>
      <c r="D12" s="29">
        <v>400000</v>
      </c>
      <c r="E12" s="29">
        <v>400000</v>
      </c>
      <c r="F12" s="29">
        <v>400000</v>
      </c>
      <c r="G12" s="29">
        <v>400000</v>
      </c>
      <c r="H12" s="29">
        <v>400000</v>
      </c>
      <c r="I12" s="29">
        <v>400000</v>
      </c>
      <c r="J12" s="29">
        <v>400000</v>
      </c>
      <c r="K12" s="29">
        <v>400000</v>
      </c>
      <c r="L12" s="29">
        <v>400000</v>
      </c>
      <c r="M12" s="29">
        <v>400000</v>
      </c>
      <c r="N12" s="29">
        <v>400000</v>
      </c>
      <c r="O12" s="29">
        <v>400000</v>
      </c>
      <c r="P12" s="29">
        <v>100000</v>
      </c>
      <c r="Q12" s="29">
        <v>100000</v>
      </c>
      <c r="R12" s="29">
        <v>100000</v>
      </c>
      <c r="S12" s="29">
        <v>100000</v>
      </c>
      <c r="T12" s="29">
        <v>100000</v>
      </c>
      <c r="U12" s="29">
        <v>100000</v>
      </c>
      <c r="V12" s="29">
        <v>100000</v>
      </c>
      <c r="W12" s="23"/>
      <c r="X12" s="23"/>
      <c r="Y12" s="8"/>
      <c r="Z12" s="8"/>
    </row>
    <row r="13" spans="1:26" s="10" customFormat="1" ht="22.5" customHeight="1" thickBot="1">
      <c r="A13" s="48" t="s">
        <v>50</v>
      </c>
      <c r="B13" s="29">
        <v>240000</v>
      </c>
      <c r="C13" s="29">
        <v>240000</v>
      </c>
      <c r="D13" s="29">
        <v>240000</v>
      </c>
      <c r="E13" s="29">
        <v>240000</v>
      </c>
      <c r="F13" s="29">
        <v>240000</v>
      </c>
      <c r="G13" s="29">
        <v>240000</v>
      </c>
      <c r="H13" s="29">
        <v>240000</v>
      </c>
      <c r="I13" s="29">
        <v>120000</v>
      </c>
      <c r="J13" s="29">
        <v>120000</v>
      </c>
      <c r="K13" s="29">
        <v>120000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3"/>
      <c r="X13" s="23"/>
      <c r="Y13" s="8"/>
      <c r="Z13" s="8"/>
    </row>
    <row r="14" spans="1:26" s="10" customFormat="1" ht="22.5" customHeight="1" thickBot="1">
      <c r="A14" s="49" t="s">
        <v>92</v>
      </c>
      <c r="B14" s="30">
        <f t="shared" ref="B14:V14" si="3">SUM(B10:B13)</f>
        <v>8390000</v>
      </c>
      <c r="C14" s="30">
        <f t="shared" si="3"/>
        <v>8390000</v>
      </c>
      <c r="D14" s="30">
        <f t="shared" si="3"/>
        <v>8390000</v>
      </c>
      <c r="E14" s="30">
        <f t="shared" si="3"/>
        <v>8390000</v>
      </c>
      <c r="F14" s="30">
        <f t="shared" si="3"/>
        <v>6640000</v>
      </c>
      <c r="G14" s="30">
        <f t="shared" si="3"/>
        <v>6640000</v>
      </c>
      <c r="H14" s="30">
        <f t="shared" si="3"/>
        <v>6640000</v>
      </c>
      <c r="I14" s="30">
        <f t="shared" si="3"/>
        <v>6520000</v>
      </c>
      <c r="J14" s="30">
        <f t="shared" si="3"/>
        <v>6520000</v>
      </c>
      <c r="K14" s="30">
        <f t="shared" si="3"/>
        <v>6520000</v>
      </c>
      <c r="L14" s="30">
        <f t="shared" si="3"/>
        <v>6400000</v>
      </c>
      <c r="M14" s="30">
        <f t="shared" si="3"/>
        <v>6400000</v>
      </c>
      <c r="N14" s="30">
        <f t="shared" si="3"/>
        <v>6400000</v>
      </c>
      <c r="O14" s="30">
        <f t="shared" si="3"/>
        <v>6400000</v>
      </c>
      <c r="P14" s="30">
        <f t="shared" si="3"/>
        <v>6100000</v>
      </c>
      <c r="Q14" s="30">
        <f t="shared" si="3"/>
        <v>6100000</v>
      </c>
      <c r="R14" s="30">
        <f t="shared" si="3"/>
        <v>6100000</v>
      </c>
      <c r="S14" s="30">
        <f t="shared" si="3"/>
        <v>6100000</v>
      </c>
      <c r="T14" s="30">
        <f t="shared" si="3"/>
        <v>6100000</v>
      </c>
      <c r="U14" s="30">
        <f t="shared" si="3"/>
        <v>5100000</v>
      </c>
      <c r="V14" s="30">
        <f t="shared" si="3"/>
        <v>5100000</v>
      </c>
      <c r="W14" s="40"/>
      <c r="X14" s="13" t="s">
        <v>69</v>
      </c>
      <c r="Y14" s="8"/>
      <c r="Z14" s="8"/>
    </row>
    <row r="15" spans="1:26" s="10" customFormat="1" ht="22.5" customHeight="1">
      <c r="A15" s="50" t="s">
        <v>51</v>
      </c>
      <c r="B15" s="31">
        <f>Table_27[[#This Row],[月々目安]]*12</f>
        <v>960000</v>
      </c>
      <c r="C15" s="31">
        <f>Table_27[[#This Row],[月々目安]]*12</f>
        <v>960000</v>
      </c>
      <c r="D15" s="31">
        <f>Table_27[[#This Row],[月々目安]]*12</f>
        <v>960000</v>
      </c>
      <c r="E15" s="31">
        <f>Table_27[[#This Row],[月々目安]]*12</f>
        <v>960000</v>
      </c>
      <c r="F15" s="31">
        <f>Table_27[[#This Row],[月々目安]]*12</f>
        <v>960000</v>
      </c>
      <c r="G15" s="31">
        <f>Table_27[[#This Row],[月々目安]]*12</f>
        <v>960000</v>
      </c>
      <c r="H15" s="31">
        <f>Table_27[[#This Row],[月々目安]]*12</f>
        <v>960000</v>
      </c>
      <c r="I15" s="31">
        <f>Table_27[[#This Row],[月々目安]]*12</f>
        <v>960000</v>
      </c>
      <c r="J15" s="31">
        <f>Table_27[[#This Row],[月々目安]]*12</f>
        <v>960000</v>
      </c>
      <c r="K15" s="31">
        <f>Table_27[[#This Row],[月々目安]]*12</f>
        <v>960000</v>
      </c>
      <c r="L15" s="31">
        <f>Table_27[[#This Row],[月々目安]]*12</f>
        <v>960000</v>
      </c>
      <c r="M15" s="31">
        <f>Table_27[[#This Row],[月々目安]]*12</f>
        <v>960000</v>
      </c>
      <c r="N15" s="31">
        <f>Table_27[[#This Row],[月々目安]]*12</f>
        <v>960000</v>
      </c>
      <c r="O15" s="31">
        <f>Table_27[[#This Row],[月々目安]]*12</f>
        <v>960000</v>
      </c>
      <c r="P15" s="31">
        <f>Table_27[[#This Row],[月々目安]]*12</f>
        <v>960000</v>
      </c>
      <c r="Q15" s="31">
        <f>Table_27[[#This Row],[月々目安]]*12</f>
        <v>960000</v>
      </c>
      <c r="R15" s="31">
        <f>Table_27[[#This Row],[月々目安]]*12</f>
        <v>960000</v>
      </c>
      <c r="S15" s="31">
        <f>Table_27[[#This Row],[月々目安]]*12</f>
        <v>960000</v>
      </c>
      <c r="T15" s="31">
        <f>Table_27[[#This Row],[月々目安]]*12</f>
        <v>960000</v>
      </c>
      <c r="U15" s="31">
        <f>Table_27[[#This Row],[月々目安]]*12</f>
        <v>960000</v>
      </c>
      <c r="V15" s="41">
        <f>Table_27[[#This Row],[月々目安]]*12</f>
        <v>960000</v>
      </c>
      <c r="W15" s="43" t="str">
        <f>A15</f>
        <v>食費</v>
      </c>
      <c r="X15" s="42">
        <v>80000</v>
      </c>
      <c r="Y15" s="8"/>
      <c r="Z15" s="8"/>
    </row>
    <row r="16" spans="1:26" s="10" customFormat="1" ht="22.5" customHeight="1">
      <c r="A16" s="50" t="s">
        <v>66</v>
      </c>
      <c r="B16" s="31">
        <f>Table_27[[#This Row],[月々目安]]*12</f>
        <v>144000</v>
      </c>
      <c r="C16" s="31">
        <f>Table_27[[#This Row],[月々目安]]*12</f>
        <v>144000</v>
      </c>
      <c r="D16" s="31">
        <f>Table_27[[#This Row],[月々目安]]*12</f>
        <v>144000</v>
      </c>
      <c r="E16" s="31">
        <f>Table_27[[#This Row],[月々目安]]*12</f>
        <v>144000</v>
      </c>
      <c r="F16" s="31">
        <f>Table_27[[#This Row],[月々目安]]*12</f>
        <v>144000</v>
      </c>
      <c r="G16" s="31">
        <f>Table_27[[#This Row],[月々目安]]*12</f>
        <v>144000</v>
      </c>
      <c r="H16" s="31">
        <f>Table_27[[#This Row],[月々目安]]*12</f>
        <v>144000</v>
      </c>
      <c r="I16" s="31">
        <f>Table_27[[#This Row],[月々目安]]*12</f>
        <v>144000</v>
      </c>
      <c r="J16" s="31">
        <f>Table_27[[#This Row],[月々目安]]*12</f>
        <v>144000</v>
      </c>
      <c r="K16" s="31">
        <f>Table_27[[#This Row],[月々目安]]*12</f>
        <v>144000</v>
      </c>
      <c r="L16" s="31">
        <f>Table_27[[#This Row],[月々目安]]*12</f>
        <v>144000</v>
      </c>
      <c r="M16" s="31">
        <f>Table_27[[#This Row],[月々目安]]*12</f>
        <v>144000</v>
      </c>
      <c r="N16" s="31">
        <f>Table_27[[#This Row],[月々目安]]*12</f>
        <v>144000</v>
      </c>
      <c r="O16" s="31">
        <f>Table_27[[#This Row],[月々目安]]*12</f>
        <v>144000</v>
      </c>
      <c r="P16" s="31">
        <f>Table_27[[#This Row],[月々目安]]*12</f>
        <v>144000</v>
      </c>
      <c r="Q16" s="31">
        <f>Table_27[[#This Row],[月々目安]]*12</f>
        <v>144000</v>
      </c>
      <c r="R16" s="31">
        <f>Table_27[[#This Row],[月々目安]]*12</f>
        <v>144000</v>
      </c>
      <c r="S16" s="31">
        <f>Table_27[[#This Row],[月々目安]]*12</f>
        <v>144000</v>
      </c>
      <c r="T16" s="31">
        <f>Table_27[[#This Row],[月々目安]]*12</f>
        <v>144000</v>
      </c>
      <c r="U16" s="31">
        <f>Table_27[[#This Row],[月々目安]]*12</f>
        <v>144000</v>
      </c>
      <c r="V16" s="31">
        <f>Table_27[[#This Row],[月々目安]]*12</f>
        <v>144000</v>
      </c>
      <c r="W16" s="43" t="str">
        <f t="shared" ref="W16:W29" si="4">A16</f>
        <v>水道光熱通信費</v>
      </c>
      <c r="X16" s="12">
        <v>12000</v>
      </c>
      <c r="Y16" s="8"/>
      <c r="Z16" s="8"/>
    </row>
    <row r="17" spans="1:26" s="10" customFormat="1" ht="22.5" customHeight="1">
      <c r="A17" s="50" t="s">
        <v>52</v>
      </c>
      <c r="B17" s="31">
        <f>Table_27[[#This Row],[月々目安]]*12</f>
        <v>36000</v>
      </c>
      <c r="C17" s="31">
        <f>Table_27[[#This Row],[月々目安]]*12</f>
        <v>36000</v>
      </c>
      <c r="D17" s="31">
        <f>Table_27[[#This Row],[月々目安]]*12</f>
        <v>36000</v>
      </c>
      <c r="E17" s="31">
        <f>Table_27[[#This Row],[月々目安]]*12</f>
        <v>36000</v>
      </c>
      <c r="F17" s="31">
        <f>Table_27[[#This Row],[月々目安]]*12</f>
        <v>36000</v>
      </c>
      <c r="G17" s="31">
        <f>Table_27[[#This Row],[月々目安]]*12</f>
        <v>36000</v>
      </c>
      <c r="H17" s="31">
        <f>Table_27[[#This Row],[月々目安]]*12</f>
        <v>36000</v>
      </c>
      <c r="I17" s="31">
        <f>Table_27[[#This Row],[月々目安]]*12</f>
        <v>36000</v>
      </c>
      <c r="J17" s="31">
        <f>Table_27[[#This Row],[月々目安]]*12</f>
        <v>36000</v>
      </c>
      <c r="K17" s="31">
        <f>Table_27[[#This Row],[月々目安]]*12</f>
        <v>36000</v>
      </c>
      <c r="L17" s="31">
        <f>Table_27[[#This Row],[月々目安]]*12</f>
        <v>36000</v>
      </c>
      <c r="M17" s="31">
        <f>Table_27[[#This Row],[月々目安]]*12</f>
        <v>36000</v>
      </c>
      <c r="N17" s="31">
        <f>Table_27[[#This Row],[月々目安]]*12</f>
        <v>36000</v>
      </c>
      <c r="O17" s="31">
        <f>Table_27[[#This Row],[月々目安]]*12</f>
        <v>36000</v>
      </c>
      <c r="P17" s="31">
        <f>Table_27[[#This Row],[月々目安]]*12</f>
        <v>36000</v>
      </c>
      <c r="Q17" s="31">
        <f>Table_27[[#This Row],[月々目安]]*12</f>
        <v>36000</v>
      </c>
      <c r="R17" s="31">
        <f>Table_27[[#This Row],[月々目安]]*12</f>
        <v>36000</v>
      </c>
      <c r="S17" s="31">
        <f>Table_27[[#This Row],[月々目安]]*12</f>
        <v>36000</v>
      </c>
      <c r="T17" s="31">
        <f>Table_27[[#This Row],[月々目安]]*12</f>
        <v>36000</v>
      </c>
      <c r="U17" s="31">
        <f>Table_27[[#This Row],[月々目安]]*12</f>
        <v>36000</v>
      </c>
      <c r="V17" s="31">
        <f>Table_27[[#This Row],[月々目安]]*12</f>
        <v>36000</v>
      </c>
      <c r="W17" s="43" t="str">
        <f t="shared" si="4"/>
        <v>医療費</v>
      </c>
      <c r="X17" s="12">
        <v>3000</v>
      </c>
      <c r="Y17" s="8"/>
      <c r="Z17" s="8"/>
    </row>
    <row r="18" spans="1:26" s="10" customFormat="1" ht="22.5" customHeight="1">
      <c r="A18" s="50" t="s">
        <v>53</v>
      </c>
      <c r="B18" s="31">
        <f>Table_27[[#This Row],[月々目安]]*12</f>
        <v>360000</v>
      </c>
      <c r="C18" s="31">
        <f>Table_27[[#This Row],[月々目安]]*12</f>
        <v>360000</v>
      </c>
      <c r="D18" s="31">
        <f>Table_27[[#This Row],[月々目安]]*12</f>
        <v>360000</v>
      </c>
      <c r="E18" s="31">
        <f>Table_27[[#This Row],[月々目安]]*12</f>
        <v>360000</v>
      </c>
      <c r="F18" s="31">
        <f>Table_27[[#This Row],[月々目安]]*12</f>
        <v>360000</v>
      </c>
      <c r="G18" s="31">
        <f>Table_27[[#This Row],[月々目安]]*12</f>
        <v>360000</v>
      </c>
      <c r="H18" s="31">
        <f>Table_27[[#This Row],[月々目安]]*12</f>
        <v>360000</v>
      </c>
      <c r="I18" s="31">
        <f>Table_27[[#This Row],[月々目安]]*12</f>
        <v>360000</v>
      </c>
      <c r="J18" s="31">
        <f>Table_27[[#This Row],[月々目安]]*12</f>
        <v>360000</v>
      </c>
      <c r="K18" s="31">
        <f>Table_27[[#This Row],[月々目安]]*12</f>
        <v>360000</v>
      </c>
      <c r="L18" s="31">
        <f>Table_27[[#This Row],[月々目安]]*12</f>
        <v>360000</v>
      </c>
      <c r="M18" s="31">
        <f>Table_27[[#This Row],[月々目安]]*12</f>
        <v>360000</v>
      </c>
      <c r="N18" s="31">
        <f>Table_27[[#This Row],[月々目安]]*12</f>
        <v>360000</v>
      </c>
      <c r="O18" s="31">
        <f>Table_27[[#This Row],[月々目安]]*12</f>
        <v>360000</v>
      </c>
      <c r="P18" s="31">
        <f>Table_27[[#This Row],[月々目安]]*12</f>
        <v>360000</v>
      </c>
      <c r="Q18" s="31">
        <f>Table_27[[#This Row],[月々目安]]*12</f>
        <v>360000</v>
      </c>
      <c r="R18" s="31">
        <f>Table_27[[#This Row],[月々目安]]*12</f>
        <v>360000</v>
      </c>
      <c r="S18" s="31">
        <f>Table_27[[#This Row],[月々目安]]*12</f>
        <v>360000</v>
      </c>
      <c r="T18" s="31">
        <f>Table_27[[#This Row],[月々目安]]*12</f>
        <v>360000</v>
      </c>
      <c r="U18" s="31">
        <f>Table_27[[#This Row],[月々目安]]*12</f>
        <v>360000</v>
      </c>
      <c r="V18" s="31">
        <f>Table_27[[#This Row],[月々目安]]*12</f>
        <v>360000</v>
      </c>
      <c r="W18" s="43" t="str">
        <f t="shared" si="4"/>
        <v>日用品費</v>
      </c>
      <c r="X18" s="12">
        <v>30000</v>
      </c>
      <c r="Y18" s="8"/>
      <c r="Z18" s="8"/>
    </row>
    <row r="19" spans="1:26" s="10" customFormat="1" ht="22.5" customHeight="1">
      <c r="A19" s="51" t="s">
        <v>54</v>
      </c>
      <c r="B19" s="32">
        <v>600000</v>
      </c>
      <c r="C19" s="32">
        <v>100000</v>
      </c>
      <c r="D19" s="32">
        <v>100000</v>
      </c>
      <c r="E19" s="32">
        <v>100000</v>
      </c>
      <c r="F19" s="32">
        <v>100000</v>
      </c>
      <c r="G19" s="32">
        <v>100000</v>
      </c>
      <c r="H19" s="32">
        <v>100000</v>
      </c>
      <c r="I19" s="32">
        <v>100000</v>
      </c>
      <c r="J19" s="32">
        <v>100000</v>
      </c>
      <c r="K19" s="32">
        <v>600000</v>
      </c>
      <c r="L19" s="32">
        <v>100000</v>
      </c>
      <c r="M19" s="32">
        <v>100000</v>
      </c>
      <c r="N19" s="32">
        <v>100000</v>
      </c>
      <c r="O19" s="32">
        <v>100000</v>
      </c>
      <c r="P19" s="32">
        <v>100000</v>
      </c>
      <c r="Q19" s="32">
        <v>100000</v>
      </c>
      <c r="R19" s="32">
        <v>100000</v>
      </c>
      <c r="S19" s="32">
        <v>100000</v>
      </c>
      <c r="T19" s="32">
        <v>100000</v>
      </c>
      <c r="U19" s="32">
        <v>600000</v>
      </c>
      <c r="V19" s="32">
        <v>100000</v>
      </c>
      <c r="W19" s="43" t="str">
        <f t="shared" si="4"/>
        <v>家電</v>
      </c>
      <c r="X19" s="12" t="s">
        <v>68</v>
      </c>
      <c r="Y19" s="8"/>
      <c r="Z19" s="8"/>
    </row>
    <row r="20" spans="1:26" s="10" customFormat="1" ht="22.5" customHeight="1">
      <c r="A20" s="52" t="s">
        <v>55</v>
      </c>
      <c r="B20" s="27">
        <f>Table_27[[#This Row],[月々目安]]*12</f>
        <v>1296000</v>
      </c>
      <c r="C20" s="27">
        <f>Table_27[[#This Row],[月々目安]]*12</f>
        <v>1296000</v>
      </c>
      <c r="D20" s="27">
        <f>Table_27[[#This Row],[月々目安]]*12</f>
        <v>1296000</v>
      </c>
      <c r="E20" s="27">
        <f>Table_27[[#This Row],[月々目安]]*12</f>
        <v>1296000</v>
      </c>
      <c r="F20" s="27">
        <f>Table_27[[#This Row],[月々目安]]*12</f>
        <v>1296000</v>
      </c>
      <c r="G20" s="27">
        <f>Table_27[[#This Row],[月々目安]]*12</f>
        <v>1296000</v>
      </c>
      <c r="H20" s="27">
        <f>Table_27[[#This Row],[月々目安]]*12</f>
        <v>1296000</v>
      </c>
      <c r="I20" s="27">
        <f>Table_27[[#This Row],[月々目安]]*12</f>
        <v>1296000</v>
      </c>
      <c r="J20" s="27">
        <f>Table_27[[#This Row],[月々目安]]*12</f>
        <v>1296000</v>
      </c>
      <c r="K20" s="27">
        <f>Table_27[[#This Row],[月々目安]]*12</f>
        <v>1296000</v>
      </c>
      <c r="L20" s="27">
        <f>Table_27[[#This Row],[月々目安]]*12</f>
        <v>1296000</v>
      </c>
      <c r="M20" s="27">
        <f>Table_27[[#This Row],[月々目安]]*12</f>
        <v>1296000</v>
      </c>
      <c r="N20" s="27">
        <f>Table_27[[#This Row],[月々目安]]*12</f>
        <v>1296000</v>
      </c>
      <c r="O20" s="27">
        <f>Table_27[[#This Row],[月々目安]]*12</f>
        <v>1296000</v>
      </c>
      <c r="P20" s="27">
        <f>Table_27[[#This Row],[月々目安]]*12</f>
        <v>1296000</v>
      </c>
      <c r="Q20" s="27">
        <f>Table_27[[#This Row],[月々目安]]*12</f>
        <v>1296000</v>
      </c>
      <c r="R20" s="27">
        <f>Table_27[[#This Row],[月々目安]]*12</f>
        <v>1296000</v>
      </c>
      <c r="S20" s="27">
        <f>Table_27[[#This Row],[月々目安]]*12</f>
        <v>1296000</v>
      </c>
      <c r="T20" s="27">
        <f>Table_27[[#This Row],[月々目安]]*12</f>
        <v>1296000</v>
      </c>
      <c r="U20" s="27">
        <f>Table_27[[#This Row],[月々目安]]*12</f>
        <v>1296000</v>
      </c>
      <c r="V20" s="27">
        <f>Table_27[[#This Row],[月々目安]]*12</f>
        <v>1296000</v>
      </c>
      <c r="W20" s="43" t="str">
        <f t="shared" si="4"/>
        <v>住居関連費</v>
      </c>
      <c r="X20" s="12">
        <v>108000</v>
      </c>
      <c r="Y20" s="8"/>
      <c r="Z20" s="8"/>
    </row>
    <row r="21" spans="1:26" s="10" customFormat="1" ht="22.5" customHeight="1">
      <c r="A21" s="52" t="s">
        <v>56</v>
      </c>
      <c r="B21" s="31">
        <f>Table_27[[#This Row],[月々目安]]*12</f>
        <v>240000</v>
      </c>
      <c r="C21" s="31">
        <f>Table_27[[#This Row],[月々目安]]*12</f>
        <v>240000</v>
      </c>
      <c r="D21" s="31">
        <f>Table_27[[#This Row],[月々目安]]*12</f>
        <v>240000</v>
      </c>
      <c r="E21" s="31">
        <f>Table_27[[#This Row],[月々目安]]*12</f>
        <v>240000</v>
      </c>
      <c r="F21" s="33">
        <v>5240000</v>
      </c>
      <c r="G21" s="31">
        <f>Table_27[[#This Row],[月々目安]]*12</f>
        <v>240000</v>
      </c>
      <c r="H21" s="31">
        <f>Table_27[[#This Row],[月々目安]]*12</f>
        <v>240000</v>
      </c>
      <c r="I21" s="31">
        <f>Table_27[[#This Row],[月々目安]]*12</f>
        <v>240000</v>
      </c>
      <c r="J21" s="31">
        <f>Table_27[[#This Row],[月々目安]]*12</f>
        <v>240000</v>
      </c>
      <c r="K21" s="31">
        <f>Table_27[[#This Row],[月々目安]]*12</f>
        <v>240000</v>
      </c>
      <c r="L21" s="31">
        <f>Table_27[[#This Row],[月々目安]]*12</f>
        <v>240000</v>
      </c>
      <c r="M21" s="31">
        <f>Table_27[[#This Row],[月々目安]]*12</f>
        <v>240000</v>
      </c>
      <c r="N21" s="31">
        <f>Table_27[[#This Row],[月々目安]]*12</f>
        <v>240000</v>
      </c>
      <c r="O21" s="31">
        <f>Table_27[[#This Row],[月々目安]]*12</f>
        <v>240000</v>
      </c>
      <c r="P21" s="33">
        <v>7240000</v>
      </c>
      <c r="Q21" s="31">
        <f>Table_27[[#This Row],[月々目安]]*12</f>
        <v>240000</v>
      </c>
      <c r="R21" s="31">
        <f>Table_27[[#This Row],[月々目安]]*12</f>
        <v>240000</v>
      </c>
      <c r="S21" s="31">
        <f>Table_27[[#This Row],[月々目安]]*12</f>
        <v>240000</v>
      </c>
      <c r="T21" s="31">
        <f>Table_27[[#This Row],[月々目安]]*12</f>
        <v>240000</v>
      </c>
      <c r="U21" s="31">
        <f>Table_27[[#This Row],[月々目安]]*12</f>
        <v>240000</v>
      </c>
      <c r="V21" s="31">
        <f>Table_27[[#This Row],[月々目安]]*12</f>
        <v>240000</v>
      </c>
      <c r="W21" s="43" t="str">
        <f t="shared" si="4"/>
        <v>車両費</v>
      </c>
      <c r="X21" s="12">
        <v>20000</v>
      </c>
      <c r="Y21" s="8"/>
      <c r="Z21" s="8"/>
    </row>
    <row r="22" spans="1:26" s="10" customFormat="1" ht="22.5" customHeight="1">
      <c r="A22" s="52" t="s">
        <v>70</v>
      </c>
      <c r="B22" s="27">
        <v>460000</v>
      </c>
      <c r="C22" s="27">
        <v>460000</v>
      </c>
      <c r="D22" s="27">
        <v>460000</v>
      </c>
      <c r="E22" s="27">
        <v>460000</v>
      </c>
      <c r="F22" s="27">
        <v>500000</v>
      </c>
      <c r="G22" s="27">
        <v>500000</v>
      </c>
      <c r="H22" s="27">
        <v>500000</v>
      </c>
      <c r="I22" s="27">
        <v>600000</v>
      </c>
      <c r="J22" s="27">
        <v>600000</v>
      </c>
      <c r="K22" s="27">
        <v>600000</v>
      </c>
      <c r="L22" s="27">
        <v>2000000</v>
      </c>
      <c r="M22" s="27">
        <v>1500000</v>
      </c>
      <c r="N22" s="27">
        <v>1500000</v>
      </c>
      <c r="O22" s="27">
        <v>3000000</v>
      </c>
      <c r="P22" s="27">
        <v>1500000</v>
      </c>
      <c r="Q22" s="27">
        <v>1500000</v>
      </c>
      <c r="R22" s="27">
        <v>1500000</v>
      </c>
      <c r="S22" s="27">
        <v>1500000</v>
      </c>
      <c r="T22" s="27">
        <v>1500000</v>
      </c>
      <c r="U22" s="27">
        <v>1500000</v>
      </c>
      <c r="V22" s="27">
        <v>1500000</v>
      </c>
      <c r="W22" s="43" t="str">
        <f t="shared" si="4"/>
        <v>教育費・習い事</v>
      </c>
      <c r="X22" s="12">
        <v>39000</v>
      </c>
      <c r="Y22" s="8"/>
      <c r="Z22" s="8"/>
    </row>
    <row r="23" spans="1:26" s="10" customFormat="1" ht="22.5" customHeight="1">
      <c r="A23" s="52" t="s">
        <v>57</v>
      </c>
      <c r="B23" s="31">
        <f>Table_27[[#This Row],[月々目安]]*12</f>
        <v>384000</v>
      </c>
      <c r="C23" s="31">
        <f>Table_27[[#This Row],[月々目安]]*12</f>
        <v>384000</v>
      </c>
      <c r="D23" s="31">
        <f>Table_27[[#This Row],[月々目安]]*12</f>
        <v>384000</v>
      </c>
      <c r="E23" s="31">
        <f>Table_27[[#This Row],[月々目安]]*12</f>
        <v>384000</v>
      </c>
      <c r="F23" s="31">
        <f>Table_27[[#This Row],[月々目安]]*12</f>
        <v>384000</v>
      </c>
      <c r="G23" s="31">
        <f>Table_27[[#This Row],[月々目安]]*12</f>
        <v>384000</v>
      </c>
      <c r="H23" s="31">
        <f>Table_27[[#This Row],[月々目安]]*12</f>
        <v>384000</v>
      </c>
      <c r="I23" s="31">
        <f>Table_27[[#This Row],[月々目安]]*12</f>
        <v>384000</v>
      </c>
      <c r="J23" s="31">
        <f>Table_27[[#This Row],[月々目安]]*12</f>
        <v>384000</v>
      </c>
      <c r="K23" s="31">
        <f>Table_27[[#This Row],[月々目安]]*12</f>
        <v>384000</v>
      </c>
      <c r="L23" s="31">
        <f>Table_27[[#This Row],[月々目安]]*12</f>
        <v>384000</v>
      </c>
      <c r="M23" s="31">
        <f>Table_27[[#This Row],[月々目安]]*12</f>
        <v>384000</v>
      </c>
      <c r="N23" s="31">
        <f>Table_27[[#This Row],[月々目安]]*12</f>
        <v>384000</v>
      </c>
      <c r="O23" s="31">
        <f>Table_27[[#This Row],[月々目安]]*12</f>
        <v>384000</v>
      </c>
      <c r="P23" s="31">
        <f>Table_27[[#This Row],[月々目安]]*12</f>
        <v>384000</v>
      </c>
      <c r="Q23" s="31">
        <f>Table_27[[#This Row],[月々目安]]*12</f>
        <v>384000</v>
      </c>
      <c r="R23" s="31">
        <f>Table_27[[#This Row],[月々目安]]*12</f>
        <v>384000</v>
      </c>
      <c r="S23" s="31">
        <f>Table_27[[#This Row],[月々目安]]*12</f>
        <v>384000</v>
      </c>
      <c r="T23" s="31">
        <f>Table_27[[#This Row],[月々目安]]*12</f>
        <v>384000</v>
      </c>
      <c r="U23" s="31">
        <f>Table_27[[#This Row],[月々目安]]*12</f>
        <v>384000</v>
      </c>
      <c r="V23" s="31">
        <f>Table_27[[#This Row],[月々目安]]*12</f>
        <v>384000</v>
      </c>
      <c r="W23" s="43" t="str">
        <f t="shared" si="4"/>
        <v>趣味・交際費</v>
      </c>
      <c r="X23" s="12">
        <v>32000</v>
      </c>
      <c r="Y23" s="8"/>
      <c r="Z23" s="8"/>
    </row>
    <row r="24" spans="1:26" s="10" customFormat="1" ht="22.5" customHeight="1">
      <c r="A24" s="52" t="s">
        <v>58</v>
      </c>
      <c r="B24" s="31">
        <f>Table_27[[#This Row],[月々目安]]*12</f>
        <v>324000</v>
      </c>
      <c r="C24" s="31">
        <f>Table_27[[#This Row],[月々目安]]*12</f>
        <v>324000</v>
      </c>
      <c r="D24" s="31">
        <f>Table_27[[#This Row],[月々目安]]*12</f>
        <v>324000</v>
      </c>
      <c r="E24" s="31">
        <f>Table_27[[#This Row],[月々目安]]*12</f>
        <v>324000</v>
      </c>
      <c r="F24" s="31">
        <f>Table_27[[#This Row],[月々目安]]*12</f>
        <v>324000</v>
      </c>
      <c r="G24" s="31">
        <f>Table_27[[#This Row],[月々目安]]*12</f>
        <v>324000</v>
      </c>
      <c r="H24" s="31">
        <f>Table_27[[#This Row],[月々目安]]*12</f>
        <v>324000</v>
      </c>
      <c r="I24" s="31">
        <f>Table_27[[#This Row],[月々目安]]*12</f>
        <v>324000</v>
      </c>
      <c r="J24" s="31">
        <f>Table_27[[#This Row],[月々目安]]*12</f>
        <v>324000</v>
      </c>
      <c r="K24" s="31">
        <f>Table_27[[#This Row],[月々目安]]*12</f>
        <v>324000</v>
      </c>
      <c r="L24" s="31">
        <f>Table_27[[#This Row],[月々目安]]*12</f>
        <v>324000</v>
      </c>
      <c r="M24" s="31">
        <f>Table_27[[#This Row],[月々目安]]*12</f>
        <v>324000</v>
      </c>
      <c r="N24" s="31">
        <f>Table_27[[#This Row],[月々目安]]*12</f>
        <v>324000</v>
      </c>
      <c r="O24" s="31">
        <f>Table_27[[#This Row],[月々目安]]*12</f>
        <v>324000</v>
      </c>
      <c r="P24" s="31">
        <f>Table_27[[#This Row],[月々目安]]*12</f>
        <v>324000</v>
      </c>
      <c r="Q24" s="31">
        <f>Table_27[[#This Row],[月々目安]]*12</f>
        <v>324000</v>
      </c>
      <c r="R24" s="31">
        <f>Table_27[[#This Row],[月々目安]]*12</f>
        <v>324000</v>
      </c>
      <c r="S24" s="31">
        <f>Table_27[[#This Row],[月々目安]]*12</f>
        <v>324000</v>
      </c>
      <c r="T24" s="31">
        <f>Table_27[[#This Row],[月々目安]]*12</f>
        <v>324000</v>
      </c>
      <c r="U24" s="31">
        <f>Table_27[[#This Row],[月々目安]]*12</f>
        <v>324000</v>
      </c>
      <c r="V24" s="31">
        <f>Table_27[[#This Row],[月々目安]]*12</f>
        <v>324000</v>
      </c>
      <c r="W24" s="43" t="str">
        <f t="shared" si="4"/>
        <v>衣服費</v>
      </c>
      <c r="X24" s="25">
        <v>27000</v>
      </c>
      <c r="Y24" s="8"/>
      <c r="Z24" s="8"/>
    </row>
    <row r="25" spans="1:26" s="10" customFormat="1" ht="22.5" customHeight="1">
      <c r="A25" s="52" t="s">
        <v>59</v>
      </c>
      <c r="B25" s="31">
        <f>Table_27[[#This Row],[月々目安]]*12</f>
        <v>60000</v>
      </c>
      <c r="C25" s="31">
        <f>Table_27[[#This Row],[月々目安]]*12</f>
        <v>60000</v>
      </c>
      <c r="D25" s="31">
        <f>Table_27[[#This Row],[月々目安]]*12</f>
        <v>60000</v>
      </c>
      <c r="E25" s="31">
        <f>Table_27[[#This Row],[月々目安]]*12</f>
        <v>60000</v>
      </c>
      <c r="F25" s="31">
        <f>Table_27[[#This Row],[月々目安]]*12</f>
        <v>60000</v>
      </c>
      <c r="G25" s="31">
        <f>Table_27[[#This Row],[月々目安]]*12</f>
        <v>60000</v>
      </c>
      <c r="H25" s="31">
        <f>Table_27[[#This Row],[月々目安]]*12</f>
        <v>60000</v>
      </c>
      <c r="I25" s="31">
        <f>Table_27[[#This Row],[月々目安]]*12</f>
        <v>60000</v>
      </c>
      <c r="J25" s="31">
        <f>Table_27[[#This Row],[月々目安]]*12</f>
        <v>60000</v>
      </c>
      <c r="K25" s="31">
        <f>Table_27[[#This Row],[月々目安]]*12</f>
        <v>60000</v>
      </c>
      <c r="L25" s="31">
        <f>Table_27[[#This Row],[月々目安]]*12</f>
        <v>60000</v>
      </c>
      <c r="M25" s="31">
        <f>Table_27[[#This Row],[月々目安]]*12</f>
        <v>60000</v>
      </c>
      <c r="N25" s="31">
        <f>Table_27[[#This Row],[月々目安]]*12</f>
        <v>60000</v>
      </c>
      <c r="O25" s="31">
        <f>Table_27[[#This Row],[月々目安]]*12</f>
        <v>60000</v>
      </c>
      <c r="P25" s="31">
        <f>Table_27[[#This Row],[月々目安]]*12</f>
        <v>60000</v>
      </c>
      <c r="Q25" s="31">
        <f>Table_27[[#This Row],[月々目安]]*12</f>
        <v>60000</v>
      </c>
      <c r="R25" s="31">
        <f>Table_27[[#This Row],[月々目安]]*12</f>
        <v>60000</v>
      </c>
      <c r="S25" s="31">
        <f>Table_27[[#This Row],[月々目安]]*12</f>
        <v>60000</v>
      </c>
      <c r="T25" s="31">
        <f>Table_27[[#This Row],[月々目安]]*12</f>
        <v>60000</v>
      </c>
      <c r="U25" s="31">
        <f>Table_27[[#This Row],[月々目安]]*12</f>
        <v>60000</v>
      </c>
      <c r="V25" s="31">
        <f>Table_27[[#This Row],[月々目安]]*12</f>
        <v>60000</v>
      </c>
      <c r="W25" s="43" t="str">
        <f t="shared" si="4"/>
        <v>保険料</v>
      </c>
      <c r="X25" s="12">
        <v>5000</v>
      </c>
      <c r="Y25" s="8"/>
      <c r="Z25" s="8"/>
    </row>
    <row r="26" spans="1:26" s="10" customFormat="1" ht="22.5" customHeight="1">
      <c r="A26" s="52" t="s">
        <v>60</v>
      </c>
      <c r="B26" s="31">
        <f>Table_27[[#This Row],[月々目安]]*12</f>
        <v>180000</v>
      </c>
      <c r="C26" s="31">
        <f>Table_27[[#This Row],[月々目安]]*12</f>
        <v>180000</v>
      </c>
      <c r="D26" s="31">
        <f>Table_27[[#This Row],[月々目安]]*12</f>
        <v>180000</v>
      </c>
      <c r="E26" s="31">
        <f>Table_27[[#This Row],[月々目安]]*12</f>
        <v>180000</v>
      </c>
      <c r="F26" s="31">
        <f>Table_27[[#This Row],[月々目安]]*12</f>
        <v>180000</v>
      </c>
      <c r="G26" s="31">
        <f>Table_27[[#This Row],[月々目安]]*12</f>
        <v>180000</v>
      </c>
      <c r="H26" s="31">
        <f>Table_27[[#This Row],[月々目安]]*12</f>
        <v>180000</v>
      </c>
      <c r="I26" s="31">
        <f>Table_27[[#This Row],[月々目安]]*12</f>
        <v>180000</v>
      </c>
      <c r="J26" s="31">
        <f>Table_27[[#This Row],[月々目安]]*12</f>
        <v>180000</v>
      </c>
      <c r="K26" s="31">
        <f>Table_27[[#This Row],[月々目安]]*12</f>
        <v>180000</v>
      </c>
      <c r="L26" s="31">
        <f>Table_27[[#This Row],[月々目安]]*12</f>
        <v>180000</v>
      </c>
      <c r="M26" s="31">
        <f>Table_27[[#This Row],[月々目安]]*12</f>
        <v>180000</v>
      </c>
      <c r="N26" s="31">
        <f>Table_27[[#This Row],[月々目安]]*12</f>
        <v>180000</v>
      </c>
      <c r="O26" s="31">
        <f>Table_27[[#This Row],[月々目安]]*12</f>
        <v>180000</v>
      </c>
      <c r="P26" s="31">
        <f>Table_27[[#This Row],[月々目安]]*12</f>
        <v>180000</v>
      </c>
      <c r="Q26" s="31">
        <f>Table_27[[#This Row],[月々目安]]*12</f>
        <v>180000</v>
      </c>
      <c r="R26" s="31">
        <f>Table_27[[#This Row],[月々目安]]*12</f>
        <v>180000</v>
      </c>
      <c r="S26" s="31">
        <f>Table_27[[#This Row],[月々目安]]*12</f>
        <v>180000</v>
      </c>
      <c r="T26" s="31">
        <f>Table_27[[#This Row],[月々目安]]*12</f>
        <v>180000</v>
      </c>
      <c r="U26" s="31">
        <f>Table_27[[#This Row],[月々目安]]*12</f>
        <v>180000</v>
      </c>
      <c r="V26" s="31">
        <f>Table_27[[#This Row],[月々目安]]*12</f>
        <v>180000</v>
      </c>
      <c r="W26" s="43" t="str">
        <f t="shared" si="4"/>
        <v>旅費高速代</v>
      </c>
      <c r="X26" s="12">
        <v>15000</v>
      </c>
      <c r="Y26" s="8"/>
      <c r="Z26" s="8"/>
    </row>
    <row r="27" spans="1:26" s="10" customFormat="1" ht="22.5" customHeight="1">
      <c r="A27" s="52" t="s">
        <v>61</v>
      </c>
      <c r="B27" s="31">
        <f>Table_27[[#This Row],[月々目安]]*12</f>
        <v>240000</v>
      </c>
      <c r="C27" s="31">
        <f>Table_27[[#This Row],[月々目安]]*12</f>
        <v>240000</v>
      </c>
      <c r="D27" s="31">
        <f>Table_27[[#This Row],[月々目安]]*12</f>
        <v>240000</v>
      </c>
      <c r="E27" s="31">
        <f>Table_27[[#This Row],[月々目安]]*12</f>
        <v>240000</v>
      </c>
      <c r="F27" s="31">
        <f>Table_27[[#This Row],[月々目安]]*12</f>
        <v>240000</v>
      </c>
      <c r="G27" s="31">
        <f>Table_27[[#This Row],[月々目安]]*12</f>
        <v>240000</v>
      </c>
      <c r="H27" s="31">
        <f>Table_27[[#This Row],[月々目安]]*12</f>
        <v>240000</v>
      </c>
      <c r="I27" s="31">
        <f>Table_27[[#This Row],[月々目安]]*12</f>
        <v>240000</v>
      </c>
      <c r="J27" s="31">
        <f>Table_27[[#This Row],[月々目安]]*12</f>
        <v>240000</v>
      </c>
      <c r="K27" s="31">
        <f>Table_27[[#This Row],[月々目安]]*12</f>
        <v>240000</v>
      </c>
      <c r="L27" s="31">
        <f>Table_27[[#This Row],[月々目安]]*12</f>
        <v>240000</v>
      </c>
      <c r="M27" s="31">
        <f>Table_27[[#This Row],[月々目安]]*12</f>
        <v>240000</v>
      </c>
      <c r="N27" s="31">
        <f>Table_27[[#This Row],[月々目安]]*12</f>
        <v>240000</v>
      </c>
      <c r="O27" s="31">
        <f>Table_27[[#This Row],[月々目安]]*12</f>
        <v>240000</v>
      </c>
      <c r="P27" s="31">
        <f>Table_27[[#This Row],[月々目安]]*12</f>
        <v>240000</v>
      </c>
      <c r="Q27" s="31">
        <f>Table_27[[#This Row],[月々目安]]*12</f>
        <v>240000</v>
      </c>
      <c r="R27" s="31">
        <f>Table_27[[#This Row],[月々目安]]*12</f>
        <v>240000</v>
      </c>
      <c r="S27" s="31">
        <f>Table_27[[#This Row],[月々目安]]*12</f>
        <v>240000</v>
      </c>
      <c r="T27" s="31">
        <f>Table_27[[#This Row],[月々目安]]*12</f>
        <v>240000</v>
      </c>
      <c r="U27" s="31">
        <f>Table_27[[#This Row],[月々目安]]*12</f>
        <v>240000</v>
      </c>
      <c r="V27" s="31">
        <f>Table_27[[#This Row],[月々目安]]*12</f>
        <v>240000</v>
      </c>
      <c r="W27" s="43" t="str">
        <f t="shared" si="4"/>
        <v>雑費</v>
      </c>
      <c r="X27" s="12">
        <v>20000</v>
      </c>
      <c r="Y27" s="8"/>
      <c r="Z27" s="8"/>
    </row>
    <row r="28" spans="1:26" s="10" customFormat="1" ht="22.5" customHeight="1">
      <c r="A28" s="53" t="s">
        <v>62</v>
      </c>
      <c r="B28" s="31">
        <f>Table_27[[#This Row],[月々目安]]*12</f>
        <v>60000</v>
      </c>
      <c r="C28" s="31">
        <f>Table_27[[#This Row],[月々目安]]*12</f>
        <v>60000</v>
      </c>
      <c r="D28" s="31">
        <f>Table_27[[#This Row],[月々目安]]*12</f>
        <v>60000</v>
      </c>
      <c r="E28" s="31">
        <f>Table_27[[#This Row],[月々目安]]*12</f>
        <v>60000</v>
      </c>
      <c r="F28" s="31">
        <f>Table_27[[#This Row],[月々目安]]*12</f>
        <v>60000</v>
      </c>
      <c r="G28" s="31">
        <f>Table_27[[#This Row],[月々目安]]*12</f>
        <v>60000</v>
      </c>
      <c r="H28" s="31">
        <f>Table_27[[#This Row],[月々目安]]*12</f>
        <v>60000</v>
      </c>
      <c r="I28" s="31">
        <f>Table_27[[#This Row],[月々目安]]*12</f>
        <v>60000</v>
      </c>
      <c r="J28" s="31">
        <f>Table_27[[#This Row],[月々目安]]*12</f>
        <v>60000</v>
      </c>
      <c r="K28" s="31">
        <f>Table_27[[#This Row],[月々目安]]*12</f>
        <v>60000</v>
      </c>
      <c r="L28" s="31">
        <f>Table_27[[#This Row],[月々目安]]*12</f>
        <v>60000</v>
      </c>
      <c r="M28" s="31">
        <f>Table_27[[#This Row],[月々目安]]*12</f>
        <v>60000</v>
      </c>
      <c r="N28" s="31">
        <f>Table_27[[#This Row],[月々目安]]*12</f>
        <v>60000</v>
      </c>
      <c r="O28" s="31">
        <f>Table_27[[#This Row],[月々目安]]*12</f>
        <v>60000</v>
      </c>
      <c r="P28" s="31">
        <f>Table_27[[#This Row],[月々目安]]*12</f>
        <v>60000</v>
      </c>
      <c r="Q28" s="31">
        <f>Table_27[[#This Row],[月々目安]]*12</f>
        <v>60000</v>
      </c>
      <c r="R28" s="31">
        <f>Table_27[[#This Row],[月々目安]]*12</f>
        <v>60000</v>
      </c>
      <c r="S28" s="31">
        <f>Table_27[[#This Row],[月々目安]]*12</f>
        <v>60000</v>
      </c>
      <c r="T28" s="31">
        <f>Table_27[[#This Row],[月々目安]]*12</f>
        <v>60000</v>
      </c>
      <c r="U28" s="31">
        <f>Table_27[[#This Row],[月々目安]]*12</f>
        <v>60000</v>
      </c>
      <c r="V28" s="31">
        <f>Table_27[[#This Row],[月々目安]]*12</f>
        <v>60000</v>
      </c>
      <c r="W28" s="43" t="str">
        <f t="shared" si="4"/>
        <v>冠婚葬祭</v>
      </c>
      <c r="X28" s="12">
        <v>5000</v>
      </c>
      <c r="Y28" s="8"/>
      <c r="Z28" s="8"/>
    </row>
    <row r="29" spans="1:26" s="10" customFormat="1" ht="22.5" customHeight="1" thickBot="1">
      <c r="A29" s="54" t="s">
        <v>93</v>
      </c>
      <c r="B29" s="34">
        <f t="shared" ref="B29:V29" si="5">B14*0.15</f>
        <v>1258500</v>
      </c>
      <c r="C29" s="34">
        <f t="shared" si="5"/>
        <v>1258500</v>
      </c>
      <c r="D29" s="34">
        <f t="shared" si="5"/>
        <v>1258500</v>
      </c>
      <c r="E29" s="34">
        <f t="shared" si="5"/>
        <v>1258500</v>
      </c>
      <c r="F29" s="34">
        <f t="shared" si="5"/>
        <v>996000</v>
      </c>
      <c r="G29" s="34">
        <f t="shared" si="5"/>
        <v>996000</v>
      </c>
      <c r="H29" s="34">
        <f t="shared" si="5"/>
        <v>996000</v>
      </c>
      <c r="I29" s="34">
        <f t="shared" si="5"/>
        <v>978000</v>
      </c>
      <c r="J29" s="34">
        <f t="shared" si="5"/>
        <v>978000</v>
      </c>
      <c r="K29" s="34">
        <f t="shared" si="5"/>
        <v>978000</v>
      </c>
      <c r="L29" s="34">
        <f t="shared" si="5"/>
        <v>960000</v>
      </c>
      <c r="M29" s="34">
        <f t="shared" si="5"/>
        <v>960000</v>
      </c>
      <c r="N29" s="34">
        <f t="shared" si="5"/>
        <v>960000</v>
      </c>
      <c r="O29" s="34">
        <f t="shared" si="5"/>
        <v>960000</v>
      </c>
      <c r="P29" s="34">
        <f t="shared" si="5"/>
        <v>915000</v>
      </c>
      <c r="Q29" s="34">
        <f t="shared" si="5"/>
        <v>915000</v>
      </c>
      <c r="R29" s="34">
        <f t="shared" si="5"/>
        <v>915000</v>
      </c>
      <c r="S29" s="34">
        <f t="shared" si="5"/>
        <v>915000</v>
      </c>
      <c r="T29" s="34">
        <f t="shared" si="5"/>
        <v>915000</v>
      </c>
      <c r="U29" s="34">
        <f t="shared" si="5"/>
        <v>765000</v>
      </c>
      <c r="V29" s="34">
        <f t="shared" si="5"/>
        <v>765000</v>
      </c>
      <c r="W29" s="43" t="str">
        <f t="shared" si="4"/>
        <v>投資(所得の15%)</v>
      </c>
      <c r="X29" s="12"/>
      <c r="Y29" s="8"/>
      <c r="Z29" s="8"/>
    </row>
    <row r="30" spans="1:26" s="10" customFormat="1" ht="22.5" customHeight="1" thickBot="1">
      <c r="A30" s="55" t="s">
        <v>63</v>
      </c>
      <c r="B30" s="30">
        <f t="shared" ref="B30:V30" si="6">SUM(B15:B29)</f>
        <v>6602500</v>
      </c>
      <c r="C30" s="30">
        <f t="shared" si="6"/>
        <v>6102500</v>
      </c>
      <c r="D30" s="30">
        <f t="shared" si="6"/>
        <v>6102500</v>
      </c>
      <c r="E30" s="30">
        <f t="shared" si="6"/>
        <v>6102500</v>
      </c>
      <c r="F30" s="30">
        <f t="shared" si="6"/>
        <v>10880000</v>
      </c>
      <c r="G30" s="30">
        <f t="shared" si="6"/>
        <v>5880000</v>
      </c>
      <c r="H30" s="30">
        <f t="shared" si="6"/>
        <v>5880000</v>
      </c>
      <c r="I30" s="30">
        <f t="shared" si="6"/>
        <v>5962000</v>
      </c>
      <c r="J30" s="30">
        <f t="shared" si="6"/>
        <v>5962000</v>
      </c>
      <c r="K30" s="30">
        <f t="shared" si="6"/>
        <v>6462000</v>
      </c>
      <c r="L30" s="30">
        <f t="shared" si="6"/>
        <v>7344000</v>
      </c>
      <c r="M30" s="30">
        <f t="shared" si="6"/>
        <v>6844000</v>
      </c>
      <c r="N30" s="30">
        <f t="shared" si="6"/>
        <v>6844000</v>
      </c>
      <c r="O30" s="30">
        <f t="shared" si="6"/>
        <v>8344000</v>
      </c>
      <c r="P30" s="30">
        <f t="shared" si="6"/>
        <v>13799000</v>
      </c>
      <c r="Q30" s="30">
        <f t="shared" si="6"/>
        <v>6799000</v>
      </c>
      <c r="R30" s="30">
        <f t="shared" si="6"/>
        <v>6799000</v>
      </c>
      <c r="S30" s="30">
        <f t="shared" si="6"/>
        <v>6799000</v>
      </c>
      <c r="T30" s="30">
        <f t="shared" si="6"/>
        <v>6799000</v>
      </c>
      <c r="U30" s="30">
        <f t="shared" si="6"/>
        <v>7149000</v>
      </c>
      <c r="V30" s="30">
        <f t="shared" si="6"/>
        <v>6649000</v>
      </c>
      <c r="W30" s="23"/>
      <c r="X30" s="38"/>
      <c r="Y30" s="8"/>
      <c r="Z30" s="8"/>
    </row>
    <row r="31" spans="1:26" s="10" customFormat="1" ht="22.5" customHeight="1">
      <c r="A31" s="56" t="s">
        <v>64</v>
      </c>
      <c r="B31" s="31">
        <f t="shared" ref="B31:V31" si="7">+B14-B30</f>
        <v>1787500</v>
      </c>
      <c r="C31" s="31">
        <f t="shared" si="7"/>
        <v>2287500</v>
      </c>
      <c r="D31" s="31">
        <f t="shared" si="7"/>
        <v>2287500</v>
      </c>
      <c r="E31" s="31">
        <f t="shared" si="7"/>
        <v>2287500</v>
      </c>
      <c r="F31" s="31">
        <f t="shared" si="7"/>
        <v>-4240000</v>
      </c>
      <c r="G31" s="31">
        <f t="shared" si="7"/>
        <v>760000</v>
      </c>
      <c r="H31" s="31">
        <f t="shared" si="7"/>
        <v>760000</v>
      </c>
      <c r="I31" s="31">
        <f t="shared" si="7"/>
        <v>558000</v>
      </c>
      <c r="J31" s="31">
        <f t="shared" si="7"/>
        <v>558000</v>
      </c>
      <c r="K31" s="31">
        <f t="shared" si="7"/>
        <v>58000</v>
      </c>
      <c r="L31" s="31">
        <f t="shared" si="7"/>
        <v>-944000</v>
      </c>
      <c r="M31" s="31">
        <f t="shared" si="7"/>
        <v>-444000</v>
      </c>
      <c r="N31" s="31">
        <f t="shared" si="7"/>
        <v>-444000</v>
      </c>
      <c r="O31" s="31">
        <f t="shared" si="7"/>
        <v>-1944000</v>
      </c>
      <c r="P31" s="31">
        <f t="shared" si="7"/>
        <v>-7699000</v>
      </c>
      <c r="Q31" s="31">
        <f t="shared" si="7"/>
        <v>-699000</v>
      </c>
      <c r="R31" s="31">
        <f t="shared" si="7"/>
        <v>-699000</v>
      </c>
      <c r="S31" s="31">
        <f t="shared" si="7"/>
        <v>-699000</v>
      </c>
      <c r="T31" s="31">
        <f t="shared" si="7"/>
        <v>-699000</v>
      </c>
      <c r="U31" s="31">
        <f t="shared" si="7"/>
        <v>-2049000</v>
      </c>
      <c r="V31" s="31">
        <f t="shared" si="7"/>
        <v>-1549000</v>
      </c>
      <c r="W31" s="23"/>
      <c r="X31" s="23"/>
      <c r="Y31" s="8"/>
      <c r="Z31" s="8"/>
    </row>
    <row r="32" spans="1:26" s="10" customFormat="1" ht="22.5" customHeight="1">
      <c r="A32" s="57" t="s">
        <v>65</v>
      </c>
      <c r="B32" s="34">
        <v>11000000</v>
      </c>
      <c r="C32" s="29">
        <f t="shared" ref="C32:V32" si="8">+B32+C31</f>
        <v>13287500</v>
      </c>
      <c r="D32" s="29">
        <f t="shared" si="8"/>
        <v>15575000</v>
      </c>
      <c r="E32" s="29">
        <f t="shared" si="8"/>
        <v>17862500</v>
      </c>
      <c r="F32" s="29">
        <f t="shared" si="8"/>
        <v>13622500</v>
      </c>
      <c r="G32" s="29">
        <f t="shared" si="8"/>
        <v>14382500</v>
      </c>
      <c r="H32" s="29">
        <f t="shared" si="8"/>
        <v>15142500</v>
      </c>
      <c r="I32" s="29">
        <f t="shared" si="8"/>
        <v>15700500</v>
      </c>
      <c r="J32" s="29">
        <f t="shared" si="8"/>
        <v>16258500</v>
      </c>
      <c r="K32" s="29">
        <f t="shared" si="8"/>
        <v>16316500</v>
      </c>
      <c r="L32" s="29">
        <f t="shared" si="8"/>
        <v>15372500</v>
      </c>
      <c r="M32" s="29">
        <f t="shared" si="8"/>
        <v>14928500</v>
      </c>
      <c r="N32" s="29">
        <f t="shared" si="8"/>
        <v>14484500</v>
      </c>
      <c r="O32" s="29">
        <f t="shared" si="8"/>
        <v>12540500</v>
      </c>
      <c r="P32" s="29">
        <f t="shared" si="8"/>
        <v>4841500</v>
      </c>
      <c r="Q32" s="29">
        <f t="shared" si="8"/>
        <v>4142500</v>
      </c>
      <c r="R32" s="29">
        <f t="shared" si="8"/>
        <v>3443500</v>
      </c>
      <c r="S32" s="29">
        <f t="shared" si="8"/>
        <v>2744500</v>
      </c>
      <c r="T32" s="29">
        <f t="shared" si="8"/>
        <v>2045500</v>
      </c>
      <c r="U32" s="29">
        <f t="shared" si="8"/>
        <v>-3500</v>
      </c>
      <c r="V32" s="29">
        <f t="shared" si="8"/>
        <v>-1552500</v>
      </c>
      <c r="W32" s="23"/>
      <c r="X32" s="23"/>
      <c r="Y32" s="8"/>
      <c r="Z32" s="8"/>
    </row>
    <row r="33" spans="1:31" ht="22.5" customHeight="1">
      <c r="A33" s="58" t="s">
        <v>71</v>
      </c>
      <c r="B33" s="26">
        <v>1</v>
      </c>
      <c r="C33" s="26">
        <f t="shared" ref="C33:V33" si="9">B33+1</f>
        <v>2</v>
      </c>
      <c r="D33" s="26">
        <f t="shared" si="9"/>
        <v>3</v>
      </c>
      <c r="E33" s="26">
        <f t="shared" si="9"/>
        <v>4</v>
      </c>
      <c r="F33" s="26">
        <f t="shared" si="9"/>
        <v>5</v>
      </c>
      <c r="G33" s="26">
        <f t="shared" si="9"/>
        <v>6</v>
      </c>
      <c r="H33" s="26">
        <f t="shared" si="9"/>
        <v>7</v>
      </c>
      <c r="I33" s="26">
        <f t="shared" si="9"/>
        <v>8</v>
      </c>
      <c r="J33" s="26">
        <f t="shared" si="9"/>
        <v>9</v>
      </c>
      <c r="K33" s="26">
        <f t="shared" si="9"/>
        <v>10</v>
      </c>
      <c r="L33" s="26">
        <f t="shared" si="9"/>
        <v>11</v>
      </c>
      <c r="M33" s="26">
        <f t="shared" si="9"/>
        <v>12</v>
      </c>
      <c r="N33" s="26">
        <f t="shared" si="9"/>
        <v>13</v>
      </c>
      <c r="O33" s="26">
        <f t="shared" si="9"/>
        <v>14</v>
      </c>
      <c r="P33" s="26">
        <f t="shared" si="9"/>
        <v>15</v>
      </c>
      <c r="Q33" s="26">
        <f t="shared" si="9"/>
        <v>16</v>
      </c>
      <c r="R33" s="26">
        <f t="shared" si="9"/>
        <v>17</v>
      </c>
      <c r="S33" s="26">
        <f t="shared" si="9"/>
        <v>18</v>
      </c>
      <c r="T33" s="26">
        <f t="shared" si="9"/>
        <v>19</v>
      </c>
      <c r="U33" s="26">
        <f t="shared" si="9"/>
        <v>20</v>
      </c>
      <c r="V33" s="26">
        <f t="shared" si="9"/>
        <v>21</v>
      </c>
      <c r="W33" s="2"/>
      <c r="X33" s="2"/>
      <c r="Y33" s="2"/>
      <c r="Z33" s="2"/>
      <c r="AA33" s="2"/>
      <c r="AB33" s="2"/>
      <c r="AC33" s="2"/>
      <c r="AD33" s="2"/>
      <c r="AE33" s="2"/>
    </row>
    <row r="34" spans="1:31" ht="22.5" customHeight="1">
      <c r="A34" s="58" t="s">
        <v>5</v>
      </c>
      <c r="B34" s="35">
        <f>B42</f>
        <v>10000000</v>
      </c>
      <c r="C34" s="36">
        <f>B38</f>
        <v>11629661.716791632</v>
      </c>
      <c r="D34" s="36">
        <f t="shared" ref="D34:V34" si="10">C34+C35+C37</f>
        <v>13325718.366362667</v>
      </c>
      <c r="E34" s="36">
        <f t="shared" si="10"/>
        <v>15090874.980716594</v>
      </c>
      <c r="F34" s="36">
        <f t="shared" si="10"/>
        <v>16927946.799034387</v>
      </c>
      <c r="G34" s="36">
        <f t="shared" si="10"/>
        <v>18839863.757684901</v>
      </c>
      <c r="H34" s="36">
        <f t="shared" si="10"/>
        <v>20829675.163165353</v>
      </c>
      <c r="I34" s="36">
        <f t="shared" si="10"/>
        <v>22900554.555424478</v>
      </c>
      <c r="J34" s="36">
        <f t="shared" si="10"/>
        <v>25055804.769325033</v>
      </c>
      <c r="K34" s="36">
        <f t="shared" si="10"/>
        <v>27298863.202318102</v>
      </c>
      <c r="L34" s="36">
        <f t="shared" si="10"/>
        <v>29633307.29673057</v>
      </c>
      <c r="M34" s="36">
        <f t="shared" si="10"/>
        <v>32062860.245409392</v>
      </c>
      <c r="N34" s="36">
        <f t="shared" si="10"/>
        <v>34591396.929822713</v>
      </c>
      <c r="O34" s="36">
        <f t="shared" si="10"/>
        <v>37222950.100088336</v>
      </c>
      <c r="P34" s="36">
        <f t="shared" si="10"/>
        <v>39961716.806786031</v>
      </c>
      <c r="Q34" s="36">
        <f t="shared" si="10"/>
        <v>42812065.094811946</v>
      </c>
      <c r="R34" s="36">
        <f t="shared" si="10"/>
        <v>45778540.969950825</v>
      </c>
      <c r="S34" s="36">
        <f t="shared" si="10"/>
        <v>48865875.649277195</v>
      </c>
      <c r="T34" s="36">
        <f t="shared" si="10"/>
        <v>52078993.106949106</v>
      </c>
      <c r="U34" s="36">
        <f t="shared" si="10"/>
        <v>55423017.927429073</v>
      </c>
      <c r="V34" s="36">
        <f t="shared" si="10"/>
        <v>58903283.478657484</v>
      </c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22.5" customHeight="1">
      <c r="A35" s="58" t="s">
        <v>6</v>
      </c>
      <c r="B35" s="36">
        <f>B29</f>
        <v>1258500</v>
      </c>
      <c r="C35" s="36">
        <f t="shared" ref="C35:V35" si="11">C29</f>
        <v>1258500</v>
      </c>
      <c r="D35" s="36">
        <f t="shared" si="11"/>
        <v>1258500</v>
      </c>
      <c r="E35" s="36">
        <f t="shared" si="11"/>
        <v>1258500</v>
      </c>
      <c r="F35" s="36">
        <f t="shared" si="11"/>
        <v>996000</v>
      </c>
      <c r="G35" s="36">
        <f t="shared" si="11"/>
        <v>996000</v>
      </c>
      <c r="H35" s="36">
        <f t="shared" si="11"/>
        <v>996000</v>
      </c>
      <c r="I35" s="36">
        <f t="shared" si="11"/>
        <v>978000</v>
      </c>
      <c r="J35" s="36">
        <f t="shared" si="11"/>
        <v>978000</v>
      </c>
      <c r="K35" s="36">
        <f t="shared" si="11"/>
        <v>978000</v>
      </c>
      <c r="L35" s="36">
        <f t="shared" si="11"/>
        <v>960000</v>
      </c>
      <c r="M35" s="36">
        <f t="shared" si="11"/>
        <v>960000</v>
      </c>
      <c r="N35" s="36">
        <f t="shared" si="11"/>
        <v>960000</v>
      </c>
      <c r="O35" s="36">
        <f t="shared" si="11"/>
        <v>960000</v>
      </c>
      <c r="P35" s="36">
        <f t="shared" si="11"/>
        <v>915000</v>
      </c>
      <c r="Q35" s="36">
        <f t="shared" si="11"/>
        <v>915000</v>
      </c>
      <c r="R35" s="36">
        <f t="shared" si="11"/>
        <v>915000</v>
      </c>
      <c r="S35" s="36">
        <f t="shared" si="11"/>
        <v>915000</v>
      </c>
      <c r="T35" s="36">
        <f t="shared" si="11"/>
        <v>915000</v>
      </c>
      <c r="U35" s="36">
        <f t="shared" si="11"/>
        <v>765000</v>
      </c>
      <c r="V35" s="36">
        <f t="shared" si="11"/>
        <v>765000</v>
      </c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22.5" customHeight="1">
      <c r="A36" s="59" t="s">
        <v>8</v>
      </c>
      <c r="B36" s="36">
        <f>B35+B34</f>
        <v>11258500</v>
      </c>
      <c r="C36" s="36">
        <f t="shared" ref="C36:V36" si="12">B36+C35</f>
        <v>12517000</v>
      </c>
      <c r="D36" s="36">
        <f t="shared" si="12"/>
        <v>13775500</v>
      </c>
      <c r="E36" s="36">
        <f t="shared" si="12"/>
        <v>15034000</v>
      </c>
      <c r="F36" s="36">
        <f t="shared" si="12"/>
        <v>16030000</v>
      </c>
      <c r="G36" s="36">
        <f t="shared" si="12"/>
        <v>17026000</v>
      </c>
      <c r="H36" s="36">
        <f t="shared" si="12"/>
        <v>18022000</v>
      </c>
      <c r="I36" s="36">
        <f t="shared" si="12"/>
        <v>19000000</v>
      </c>
      <c r="J36" s="36">
        <f t="shared" si="12"/>
        <v>19978000</v>
      </c>
      <c r="K36" s="36">
        <f t="shared" si="12"/>
        <v>20956000</v>
      </c>
      <c r="L36" s="36">
        <f t="shared" si="12"/>
        <v>21916000</v>
      </c>
      <c r="M36" s="36">
        <f t="shared" si="12"/>
        <v>22876000</v>
      </c>
      <c r="N36" s="36">
        <f t="shared" si="12"/>
        <v>23836000</v>
      </c>
      <c r="O36" s="36">
        <f t="shared" si="12"/>
        <v>24796000</v>
      </c>
      <c r="P36" s="36">
        <f t="shared" si="12"/>
        <v>25711000</v>
      </c>
      <c r="Q36" s="36">
        <f t="shared" si="12"/>
        <v>26626000</v>
      </c>
      <c r="R36" s="36">
        <f t="shared" si="12"/>
        <v>27541000</v>
      </c>
      <c r="S36" s="36">
        <f t="shared" si="12"/>
        <v>28456000</v>
      </c>
      <c r="T36" s="36">
        <f t="shared" si="12"/>
        <v>29371000</v>
      </c>
      <c r="U36" s="36">
        <f t="shared" si="12"/>
        <v>30136000</v>
      </c>
      <c r="V36" s="36">
        <f t="shared" si="12"/>
        <v>30901000</v>
      </c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22.5" customHeight="1">
      <c r="A37" s="58" t="s">
        <v>7</v>
      </c>
      <c r="B37" s="36">
        <f t="shared" ref="B37:V37" si="13">B38-SUM(B34:B35)</f>
        <v>371161.71679163165</v>
      </c>
      <c r="C37" s="36">
        <f t="shared" si="13"/>
        <v>437556.64957103506</v>
      </c>
      <c r="D37" s="36">
        <f t="shared" si="13"/>
        <v>506656.61435392685</v>
      </c>
      <c r="E37" s="36">
        <f t="shared" si="13"/>
        <v>578571.81831779331</v>
      </c>
      <c r="F37" s="36">
        <f t="shared" si="13"/>
        <v>915916.95865051448</v>
      </c>
      <c r="G37" s="36">
        <f t="shared" si="13"/>
        <v>993811.40548045188</v>
      </c>
      <c r="H37" s="36">
        <f t="shared" si="13"/>
        <v>1074879.3922591247</v>
      </c>
      <c r="I37" s="36">
        <f t="shared" si="13"/>
        <v>1177250.2139005549</v>
      </c>
      <c r="J37" s="36">
        <f t="shared" si="13"/>
        <v>1265058.4329930693</v>
      </c>
      <c r="K37" s="36">
        <f t="shared" si="13"/>
        <v>1356444.0944124684</v>
      </c>
      <c r="L37" s="36">
        <f t="shared" si="13"/>
        <v>1469552.9486788213</v>
      </c>
      <c r="M37" s="36">
        <f t="shared" si="13"/>
        <v>1568536.6844133213</v>
      </c>
      <c r="N37" s="36">
        <f t="shared" si="13"/>
        <v>1671553.1702656224</v>
      </c>
      <c r="O37" s="36">
        <f t="shared" si="13"/>
        <v>1778766.706697695</v>
      </c>
      <c r="P37" s="36">
        <f t="shared" si="13"/>
        <v>1935348.2880259156</v>
      </c>
      <c r="Q37" s="36">
        <f t="shared" si="13"/>
        <v>2051475.8751388788</v>
      </c>
      <c r="R37" s="36">
        <f t="shared" si="13"/>
        <v>2172334.6793263704</v>
      </c>
      <c r="S37" s="36">
        <f t="shared" si="13"/>
        <v>2298117.4576719105</v>
      </c>
      <c r="T37" s="36">
        <f t="shared" si="13"/>
        <v>2429024.8204799667</v>
      </c>
      <c r="U37" s="36">
        <f t="shared" si="13"/>
        <v>2715265.5512284115</v>
      </c>
      <c r="V37" s="36">
        <f t="shared" si="13"/>
        <v>2857056.9395560548</v>
      </c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22.5" customHeight="1">
      <c r="A38" s="58" t="s">
        <v>75</v>
      </c>
      <c r="B38" s="37">
        <f>B34*(1+$B44/12)^12+$B43/($B44/12)*((1+$B44/12)^(B33*12)-1)</f>
        <v>11629661.716791632</v>
      </c>
      <c r="C38" s="37">
        <f t="shared" ref="C38:V38" si="14">$B34*(1+$B44/12)^(C33*12)+$B43/($B44/12)*((1+$B44/12)^(C33*12)-1)</f>
        <v>13325718.366362667</v>
      </c>
      <c r="D38" s="37">
        <f t="shared" si="14"/>
        <v>15090874.980716594</v>
      </c>
      <c r="E38" s="37">
        <f t="shared" si="14"/>
        <v>16927946.799034387</v>
      </c>
      <c r="F38" s="37">
        <f t="shared" si="14"/>
        <v>18839863.757684901</v>
      </c>
      <c r="G38" s="37">
        <f t="shared" si="14"/>
        <v>20829675.163165353</v>
      </c>
      <c r="H38" s="37">
        <f t="shared" si="14"/>
        <v>22900554.555424478</v>
      </c>
      <c r="I38" s="37">
        <f t="shared" si="14"/>
        <v>25055804.769325033</v>
      </c>
      <c r="J38" s="37">
        <f t="shared" si="14"/>
        <v>27298863.202318102</v>
      </c>
      <c r="K38" s="37">
        <f t="shared" si="14"/>
        <v>29633307.29673057</v>
      </c>
      <c r="L38" s="37">
        <f t="shared" si="14"/>
        <v>32062860.245409392</v>
      </c>
      <c r="M38" s="37">
        <f t="shared" si="14"/>
        <v>34591396.929822713</v>
      </c>
      <c r="N38" s="37">
        <f t="shared" si="14"/>
        <v>37222950.100088336</v>
      </c>
      <c r="O38" s="37">
        <f t="shared" si="14"/>
        <v>39961716.806786031</v>
      </c>
      <c r="P38" s="37">
        <f t="shared" si="14"/>
        <v>42812065.094811946</v>
      </c>
      <c r="Q38" s="37">
        <f t="shared" si="14"/>
        <v>45778540.969950825</v>
      </c>
      <c r="R38" s="37">
        <f t="shared" si="14"/>
        <v>48865875.649277195</v>
      </c>
      <c r="S38" s="37">
        <f t="shared" si="14"/>
        <v>52078993.106949106</v>
      </c>
      <c r="T38" s="37">
        <f t="shared" si="14"/>
        <v>55423017.927429073</v>
      </c>
      <c r="U38" s="37">
        <f t="shared" si="14"/>
        <v>58903283.478657484</v>
      </c>
      <c r="V38" s="37">
        <f t="shared" si="14"/>
        <v>62525340.418213539</v>
      </c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 ht="22.5" customHeight="1">
      <c r="A39" s="58" t="s">
        <v>76</v>
      </c>
      <c r="B39" s="37">
        <f>B32+B38</f>
        <v>22629661.71679163</v>
      </c>
      <c r="C39" s="37">
        <f t="shared" ref="C39:V39" si="15">C32+C38</f>
        <v>26613218.366362669</v>
      </c>
      <c r="D39" s="37">
        <f t="shared" si="15"/>
        <v>30665874.980716594</v>
      </c>
      <c r="E39" s="37">
        <f t="shared" si="15"/>
        <v>34790446.799034387</v>
      </c>
      <c r="F39" s="37">
        <f t="shared" si="15"/>
        <v>32462363.757684901</v>
      </c>
      <c r="G39" s="37">
        <f t="shared" si="15"/>
        <v>35212175.163165353</v>
      </c>
      <c r="H39" s="37">
        <f t="shared" si="15"/>
        <v>38043054.555424482</v>
      </c>
      <c r="I39" s="37">
        <f t="shared" si="15"/>
        <v>40756304.769325033</v>
      </c>
      <c r="J39" s="37">
        <f t="shared" si="15"/>
        <v>43557363.202318102</v>
      </c>
      <c r="K39" s="37">
        <f t="shared" si="15"/>
        <v>45949807.29673057</v>
      </c>
      <c r="L39" s="37">
        <f t="shared" si="15"/>
        <v>47435360.245409392</v>
      </c>
      <c r="M39" s="37">
        <f t="shared" si="15"/>
        <v>49519896.929822713</v>
      </c>
      <c r="N39" s="37">
        <f t="shared" si="15"/>
        <v>51707450.100088336</v>
      </c>
      <c r="O39" s="37">
        <f t="shared" si="15"/>
        <v>52502216.806786031</v>
      </c>
      <c r="P39" s="37">
        <f t="shared" si="15"/>
        <v>47653565.094811946</v>
      </c>
      <c r="Q39" s="37">
        <f t="shared" si="15"/>
        <v>49921040.969950825</v>
      </c>
      <c r="R39" s="37">
        <f t="shared" si="15"/>
        <v>52309375.649277195</v>
      </c>
      <c r="S39" s="37">
        <f t="shared" si="15"/>
        <v>54823493.106949106</v>
      </c>
      <c r="T39" s="37">
        <f t="shared" si="15"/>
        <v>57468517.927429073</v>
      </c>
      <c r="U39" s="37">
        <f t="shared" si="15"/>
        <v>58899783.478657484</v>
      </c>
      <c r="V39" s="37">
        <f t="shared" si="15"/>
        <v>60972840.418213539</v>
      </c>
      <c r="W39" s="39"/>
      <c r="X39" s="39"/>
      <c r="Y39" s="39"/>
      <c r="Z39" s="39"/>
      <c r="AA39" s="39"/>
      <c r="AB39" s="39"/>
      <c r="AC39" s="39"/>
      <c r="AD39" s="39"/>
      <c r="AE39" s="39"/>
    </row>
    <row r="41" spans="1:31">
      <c r="B41" s="1" t="s">
        <v>67</v>
      </c>
    </row>
    <row r="42" spans="1:31" ht="21.75" customHeight="1">
      <c r="A42" s="60" t="s">
        <v>0</v>
      </c>
      <c r="B42" s="35">
        <v>10000000</v>
      </c>
      <c r="D42" s="61" t="s">
        <v>71</v>
      </c>
      <c r="E42" s="26">
        <v>1</v>
      </c>
      <c r="F42" s="26">
        <v>5</v>
      </c>
      <c r="G42" s="26">
        <v>10</v>
      </c>
      <c r="H42" s="26">
        <v>15</v>
      </c>
      <c r="I42" s="26">
        <v>20</v>
      </c>
      <c r="J42" s="26">
        <v>25</v>
      </c>
      <c r="K42" s="26">
        <v>30</v>
      </c>
    </row>
    <row r="43" spans="1:31" ht="21.75" customHeight="1">
      <c r="A43" s="60" t="s">
        <v>74</v>
      </c>
      <c r="B43" s="35">
        <v>100000</v>
      </c>
      <c r="D43" s="61" t="s">
        <v>3</v>
      </c>
      <c r="E43" s="36">
        <f>B38</f>
        <v>11629661.716791632</v>
      </c>
      <c r="F43" s="36">
        <f>F38</f>
        <v>18839863.757684901</v>
      </c>
      <c r="G43" s="36">
        <f>K38</f>
        <v>29633307.29673057</v>
      </c>
      <c r="H43" s="36">
        <f>P38</f>
        <v>42812065.094811946</v>
      </c>
      <c r="I43" s="36">
        <f>U38</f>
        <v>58903283.478657484</v>
      </c>
      <c r="J43" s="36">
        <f>Z38</f>
        <v>0</v>
      </c>
      <c r="K43" s="36">
        <f>AE38</f>
        <v>0</v>
      </c>
    </row>
    <row r="44" spans="1:31" ht="21.75" customHeight="1">
      <c r="A44" s="60" t="s">
        <v>1</v>
      </c>
      <c r="B44" s="44">
        <v>0.04</v>
      </c>
      <c r="D44" s="61" t="s">
        <v>4</v>
      </c>
      <c r="E44" s="45">
        <f t="shared" ref="E44:K44" si="16">E43/$B42</f>
        <v>1.1629661716791633</v>
      </c>
      <c r="F44" s="45">
        <f t="shared" si="16"/>
        <v>1.88398637576849</v>
      </c>
      <c r="G44" s="45">
        <f t="shared" si="16"/>
        <v>2.9633307296730571</v>
      </c>
      <c r="H44" s="45">
        <f t="shared" si="16"/>
        <v>4.2812065094811942</v>
      </c>
      <c r="I44" s="45">
        <f t="shared" si="16"/>
        <v>5.890328347865748</v>
      </c>
      <c r="J44" s="45">
        <f t="shared" si="16"/>
        <v>0</v>
      </c>
      <c r="K44" s="45">
        <f t="shared" si="16"/>
        <v>0</v>
      </c>
    </row>
  </sheetData>
  <phoneticPr fontId="1"/>
  <conditionalFormatting sqref="B38:V39">
    <cfRule type="cellIs" dxfId="63" priority="1" operator="greaterThanOrEqual">
      <formula>50000000</formula>
    </cfRule>
  </conditionalFormatting>
  <pageMargins left="0.7" right="0.7" top="0.75" bottom="0.75" header="0.3" footer="0.3"/>
  <pageSetup paperSize="9" scale="32" orientation="landscape" horizontalDpi="1200" verticalDpi="1200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6CAA-EC14-45C0-BAC3-538C181EB8EB}">
  <sheetPr>
    <pageSetUpPr fitToPage="1"/>
  </sheetPr>
  <dimension ref="A1:AE44"/>
  <sheetViews>
    <sheetView view="pageBreakPreview" zoomScale="60" zoomScaleNormal="85" workbookViewId="0">
      <selection activeCell="Y8" sqref="Y8"/>
    </sheetView>
  </sheetViews>
  <sheetFormatPr defaultRowHeight="14.25"/>
  <cols>
    <col min="1" max="1" width="17.85546875" style="1" customWidth="1"/>
    <col min="2" max="24" width="17.28515625" style="1" customWidth="1"/>
    <col min="25" max="26" width="15.5703125" style="1" bestFit="1" customWidth="1"/>
    <col min="27" max="31" width="17" style="1" bestFit="1" customWidth="1"/>
    <col min="32" max="16384" width="9.140625" style="1"/>
  </cols>
  <sheetData>
    <row r="1" spans="1:26" s="10" customFormat="1" ht="15.75" customHeight="1">
      <c r="A1" s="3" t="s">
        <v>9</v>
      </c>
      <c r="B1" s="4"/>
      <c r="C1" s="4"/>
      <c r="D1" s="5"/>
      <c r="E1" s="6"/>
      <c r="F1" s="6"/>
      <c r="G1" s="5"/>
      <c r="H1" s="4"/>
      <c r="I1" s="4"/>
      <c r="J1" s="6"/>
      <c r="K1" s="4"/>
      <c r="L1" s="4"/>
      <c r="M1" s="4"/>
      <c r="N1" s="4"/>
      <c r="O1" s="6"/>
      <c r="P1" s="4"/>
      <c r="Q1" s="4"/>
      <c r="R1" s="4"/>
      <c r="S1" s="4"/>
      <c r="T1" s="6"/>
      <c r="U1" s="4"/>
      <c r="V1" s="7"/>
      <c r="W1" s="4"/>
      <c r="X1" s="4"/>
      <c r="Y1" s="4"/>
      <c r="Z1" s="4"/>
    </row>
    <row r="2" spans="1:26" s="10" customFormat="1" ht="15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10" customFormat="1" ht="18.75" customHeight="1">
      <c r="A3" s="14" t="s">
        <v>2</v>
      </c>
      <c r="B3" s="15">
        <v>2021</v>
      </c>
      <c r="C3" s="15">
        <f t="shared" ref="C3:V3" si="0">+B3+1</f>
        <v>2022</v>
      </c>
      <c r="D3" s="15">
        <f t="shared" si="0"/>
        <v>2023</v>
      </c>
      <c r="E3" s="15">
        <f t="shared" si="0"/>
        <v>2024</v>
      </c>
      <c r="F3" s="15">
        <f t="shared" si="0"/>
        <v>2025</v>
      </c>
      <c r="G3" s="15">
        <f t="shared" si="0"/>
        <v>2026</v>
      </c>
      <c r="H3" s="15">
        <f t="shared" si="0"/>
        <v>2027</v>
      </c>
      <c r="I3" s="15">
        <f t="shared" si="0"/>
        <v>2028</v>
      </c>
      <c r="J3" s="15">
        <f t="shared" si="0"/>
        <v>2029</v>
      </c>
      <c r="K3" s="15">
        <f t="shared" si="0"/>
        <v>2030</v>
      </c>
      <c r="L3" s="15">
        <f t="shared" si="0"/>
        <v>2031</v>
      </c>
      <c r="M3" s="15">
        <f t="shared" si="0"/>
        <v>2032</v>
      </c>
      <c r="N3" s="15">
        <f t="shared" si="0"/>
        <v>2033</v>
      </c>
      <c r="O3" s="15">
        <f t="shared" si="0"/>
        <v>2034</v>
      </c>
      <c r="P3" s="15">
        <f t="shared" si="0"/>
        <v>2035</v>
      </c>
      <c r="Q3" s="15">
        <f t="shared" si="0"/>
        <v>2036</v>
      </c>
      <c r="R3" s="15">
        <f t="shared" si="0"/>
        <v>2037</v>
      </c>
      <c r="S3" s="15">
        <f t="shared" si="0"/>
        <v>2038</v>
      </c>
      <c r="T3" s="15">
        <f t="shared" si="0"/>
        <v>2039</v>
      </c>
      <c r="U3" s="15">
        <f t="shared" si="0"/>
        <v>2040</v>
      </c>
      <c r="V3" s="15">
        <f t="shared" si="0"/>
        <v>2041</v>
      </c>
      <c r="W3" s="23"/>
      <c r="X3" s="23"/>
      <c r="Y3" s="8"/>
      <c r="Z3" s="8"/>
    </row>
    <row r="4" spans="1:26" s="10" customFormat="1" ht="22.5" customHeight="1">
      <c r="A4" s="46" t="s">
        <v>10</v>
      </c>
      <c r="B4" s="16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6" t="s">
        <v>17</v>
      </c>
      <c r="I4" s="16" t="s">
        <v>18</v>
      </c>
      <c r="J4" s="16" t="s">
        <v>19</v>
      </c>
      <c r="K4" s="16" t="s">
        <v>20</v>
      </c>
      <c r="L4" s="16" t="s">
        <v>21</v>
      </c>
      <c r="M4" s="16" t="s">
        <v>22</v>
      </c>
      <c r="N4" s="16" t="s">
        <v>23</v>
      </c>
      <c r="O4" s="16" t="s">
        <v>24</v>
      </c>
      <c r="P4" s="16" t="s">
        <v>25</v>
      </c>
      <c r="Q4" s="16" t="s">
        <v>26</v>
      </c>
      <c r="R4" s="16" t="s">
        <v>27</v>
      </c>
      <c r="S4" s="16" t="s">
        <v>28</v>
      </c>
      <c r="T4" s="16" t="s">
        <v>29</v>
      </c>
      <c r="U4" s="16" t="s">
        <v>30</v>
      </c>
      <c r="V4" s="16" t="s">
        <v>31</v>
      </c>
      <c r="W4" s="24"/>
      <c r="X4" s="24"/>
      <c r="Y4" s="9"/>
      <c r="Z4" s="9"/>
    </row>
    <row r="5" spans="1:26" s="10" customFormat="1" ht="22.5" customHeight="1">
      <c r="A5" s="46" t="s">
        <v>78</v>
      </c>
      <c r="B5" s="17">
        <v>41</v>
      </c>
      <c r="C5" s="11">
        <f t="shared" ref="C5:V8" si="1">+B5+1</f>
        <v>42</v>
      </c>
      <c r="D5" s="11">
        <f t="shared" si="1"/>
        <v>43</v>
      </c>
      <c r="E5" s="11">
        <f t="shared" si="1"/>
        <v>44</v>
      </c>
      <c r="F5" s="11">
        <f t="shared" si="1"/>
        <v>45</v>
      </c>
      <c r="G5" s="11">
        <f t="shared" si="1"/>
        <v>46</v>
      </c>
      <c r="H5" s="11">
        <f t="shared" si="1"/>
        <v>47</v>
      </c>
      <c r="I5" s="11">
        <f t="shared" si="1"/>
        <v>48</v>
      </c>
      <c r="J5" s="11">
        <f t="shared" si="1"/>
        <v>49</v>
      </c>
      <c r="K5" s="11">
        <f t="shared" si="1"/>
        <v>50</v>
      </c>
      <c r="L5" s="11">
        <f t="shared" si="1"/>
        <v>51</v>
      </c>
      <c r="M5" s="11">
        <f t="shared" si="1"/>
        <v>52</v>
      </c>
      <c r="N5" s="11">
        <f t="shared" si="1"/>
        <v>53</v>
      </c>
      <c r="O5" s="11">
        <f t="shared" si="1"/>
        <v>54</v>
      </c>
      <c r="P5" s="11">
        <f t="shared" si="1"/>
        <v>55</v>
      </c>
      <c r="Q5" s="11">
        <f t="shared" si="1"/>
        <v>56</v>
      </c>
      <c r="R5" s="11">
        <f t="shared" si="1"/>
        <v>57</v>
      </c>
      <c r="S5" s="11">
        <f t="shared" si="1"/>
        <v>58</v>
      </c>
      <c r="T5" s="11">
        <f t="shared" si="1"/>
        <v>59</v>
      </c>
      <c r="U5" s="11">
        <f t="shared" si="1"/>
        <v>60</v>
      </c>
      <c r="V5" s="11">
        <f t="shared" si="1"/>
        <v>61</v>
      </c>
      <c r="W5" s="23"/>
      <c r="X5" s="23"/>
      <c r="Y5" s="8"/>
      <c r="Z5" s="8"/>
    </row>
    <row r="6" spans="1:26" s="10" customFormat="1" ht="22.5" customHeight="1">
      <c r="A6" s="46" t="s">
        <v>77</v>
      </c>
      <c r="B6" s="17">
        <v>42</v>
      </c>
      <c r="C6" s="11">
        <f t="shared" si="1"/>
        <v>43</v>
      </c>
      <c r="D6" s="11">
        <f t="shared" si="1"/>
        <v>44</v>
      </c>
      <c r="E6" s="11">
        <f t="shared" si="1"/>
        <v>45</v>
      </c>
      <c r="F6" s="11">
        <f t="shared" si="1"/>
        <v>46</v>
      </c>
      <c r="G6" s="11">
        <f t="shared" si="1"/>
        <v>47</v>
      </c>
      <c r="H6" s="11">
        <f t="shared" si="1"/>
        <v>48</v>
      </c>
      <c r="I6" s="11">
        <f t="shared" si="1"/>
        <v>49</v>
      </c>
      <c r="J6" s="11">
        <f t="shared" si="1"/>
        <v>50</v>
      </c>
      <c r="K6" s="11">
        <f t="shared" si="1"/>
        <v>51</v>
      </c>
      <c r="L6" s="11">
        <f t="shared" si="1"/>
        <v>52</v>
      </c>
      <c r="M6" s="11">
        <f t="shared" si="1"/>
        <v>53</v>
      </c>
      <c r="N6" s="11">
        <f t="shared" si="1"/>
        <v>54</v>
      </c>
      <c r="O6" s="11">
        <f t="shared" si="1"/>
        <v>55</v>
      </c>
      <c r="P6" s="11">
        <f t="shared" si="1"/>
        <v>56</v>
      </c>
      <c r="Q6" s="11">
        <f t="shared" si="1"/>
        <v>57</v>
      </c>
      <c r="R6" s="11">
        <f t="shared" si="1"/>
        <v>58</v>
      </c>
      <c r="S6" s="11">
        <f t="shared" si="1"/>
        <v>59</v>
      </c>
      <c r="T6" s="11">
        <f t="shared" si="1"/>
        <v>60</v>
      </c>
      <c r="U6" s="11">
        <f t="shared" si="1"/>
        <v>61</v>
      </c>
      <c r="V6" s="11">
        <f t="shared" si="1"/>
        <v>62</v>
      </c>
      <c r="W6" s="23"/>
      <c r="X6" s="23"/>
      <c r="Y6" s="8"/>
      <c r="Z6" s="8"/>
    </row>
    <row r="7" spans="1:26" s="10" customFormat="1" ht="22.5" customHeight="1">
      <c r="A7" s="46" t="s">
        <v>80</v>
      </c>
      <c r="B7" s="18" t="s">
        <v>32</v>
      </c>
      <c r="C7" s="18" t="s">
        <v>33</v>
      </c>
      <c r="D7" s="18" t="s">
        <v>34</v>
      </c>
      <c r="E7" s="19" t="s">
        <v>35</v>
      </c>
      <c r="F7" s="19" t="s">
        <v>36</v>
      </c>
      <c r="G7" s="19" t="s">
        <v>37</v>
      </c>
      <c r="H7" s="20" t="s">
        <v>38</v>
      </c>
      <c r="I7" s="20" t="s">
        <v>39</v>
      </c>
      <c r="J7" s="20" t="s">
        <v>40</v>
      </c>
      <c r="K7" s="21" t="s">
        <v>41</v>
      </c>
      <c r="L7" s="21" t="s">
        <v>42</v>
      </c>
      <c r="M7" s="21" t="s">
        <v>43</v>
      </c>
      <c r="N7" s="21" t="s">
        <v>44</v>
      </c>
      <c r="O7" s="11">
        <v>23</v>
      </c>
      <c r="P7" s="11">
        <f t="shared" si="1"/>
        <v>24</v>
      </c>
      <c r="Q7" s="11">
        <f t="shared" si="1"/>
        <v>25</v>
      </c>
      <c r="R7" s="11">
        <f t="shared" si="1"/>
        <v>26</v>
      </c>
      <c r="S7" s="11">
        <f t="shared" si="1"/>
        <v>27</v>
      </c>
      <c r="T7" s="11">
        <f t="shared" si="1"/>
        <v>28</v>
      </c>
      <c r="U7" s="11">
        <f t="shared" si="1"/>
        <v>29</v>
      </c>
      <c r="V7" s="11">
        <f t="shared" si="1"/>
        <v>30</v>
      </c>
      <c r="W7" s="23"/>
      <c r="X7" s="23"/>
      <c r="Y7" s="8"/>
      <c r="Z7" s="8"/>
    </row>
    <row r="8" spans="1:26" s="10" customFormat="1" ht="22.5" customHeight="1">
      <c r="A8" s="46" t="s">
        <v>84</v>
      </c>
      <c r="B8" s="17" t="s">
        <v>45</v>
      </c>
      <c r="C8" s="18" t="s">
        <v>46</v>
      </c>
      <c r="D8" s="18" t="s">
        <v>47</v>
      </c>
      <c r="E8" s="18" t="s">
        <v>48</v>
      </c>
      <c r="F8" s="18" t="s">
        <v>32</v>
      </c>
      <c r="G8" s="18" t="s">
        <v>33</v>
      </c>
      <c r="H8" s="18" t="s">
        <v>34</v>
      </c>
      <c r="I8" s="19" t="s">
        <v>35</v>
      </c>
      <c r="J8" s="19" t="s">
        <v>36</v>
      </c>
      <c r="K8" s="19" t="s">
        <v>37</v>
      </c>
      <c r="L8" s="20" t="s">
        <v>38</v>
      </c>
      <c r="M8" s="20" t="s">
        <v>39</v>
      </c>
      <c r="N8" s="20" t="s">
        <v>40</v>
      </c>
      <c r="O8" s="21" t="s">
        <v>41</v>
      </c>
      <c r="P8" s="21" t="s">
        <v>42</v>
      </c>
      <c r="Q8" s="21" t="s">
        <v>43</v>
      </c>
      <c r="R8" s="21" t="s">
        <v>44</v>
      </c>
      <c r="S8" s="11">
        <v>23</v>
      </c>
      <c r="T8" s="11">
        <f t="shared" si="1"/>
        <v>24</v>
      </c>
      <c r="U8" s="11">
        <f t="shared" si="1"/>
        <v>25</v>
      </c>
      <c r="V8" s="11">
        <f t="shared" si="1"/>
        <v>26</v>
      </c>
      <c r="W8" s="23"/>
      <c r="X8" s="23"/>
      <c r="Y8" s="8"/>
      <c r="Z8" s="8"/>
    </row>
    <row r="9" spans="1:26" s="10" customFormat="1" ht="67.5" customHeight="1">
      <c r="A9" s="47" t="s">
        <v>49</v>
      </c>
      <c r="B9" s="22"/>
      <c r="C9" s="22" t="s">
        <v>85</v>
      </c>
      <c r="D9" s="22"/>
      <c r="E9" s="22" t="s">
        <v>81</v>
      </c>
      <c r="F9" s="22"/>
      <c r="G9" s="22"/>
      <c r="H9" s="22" t="s">
        <v>82</v>
      </c>
      <c r="I9" s="22" t="s">
        <v>86</v>
      </c>
      <c r="J9" s="22"/>
      <c r="K9" s="22" t="s">
        <v>83</v>
      </c>
      <c r="L9" s="22" t="s">
        <v>87</v>
      </c>
      <c r="M9" s="22"/>
      <c r="N9" s="22"/>
      <c r="O9" s="22" t="s">
        <v>88</v>
      </c>
      <c r="P9" s="22" t="s">
        <v>73</v>
      </c>
      <c r="Q9" s="22"/>
      <c r="R9" s="22"/>
      <c r="S9" s="22" t="s">
        <v>89</v>
      </c>
      <c r="T9" s="22"/>
      <c r="U9" s="22"/>
      <c r="V9" s="22"/>
      <c r="W9" s="23"/>
      <c r="X9" s="23"/>
      <c r="Y9" s="8"/>
      <c r="Z9" s="8"/>
    </row>
    <row r="10" spans="1:26" s="10" customFormat="1" ht="22.5" customHeight="1">
      <c r="A10" s="46" t="s">
        <v>90</v>
      </c>
      <c r="B10" s="27">
        <v>5000000</v>
      </c>
      <c r="C10" s="27">
        <v>5000000</v>
      </c>
      <c r="D10" s="27">
        <v>5000000</v>
      </c>
      <c r="E10" s="27">
        <v>5000000</v>
      </c>
      <c r="F10" s="27">
        <v>5000000</v>
      </c>
      <c r="G10" s="27">
        <v>5000000</v>
      </c>
      <c r="H10" s="27">
        <v>5000000</v>
      </c>
      <c r="I10" s="27">
        <v>5000000</v>
      </c>
      <c r="J10" s="27">
        <v>5000000</v>
      </c>
      <c r="K10" s="27">
        <v>5000000</v>
      </c>
      <c r="L10" s="27">
        <v>5000000</v>
      </c>
      <c r="M10" s="27">
        <v>5000000</v>
      </c>
      <c r="N10" s="27">
        <v>5000000</v>
      </c>
      <c r="O10" s="27">
        <v>5000000</v>
      </c>
      <c r="P10" s="27">
        <v>5000000</v>
      </c>
      <c r="Q10" s="27">
        <v>5000000</v>
      </c>
      <c r="R10" s="27">
        <v>5000000</v>
      </c>
      <c r="S10" s="27">
        <v>5000000</v>
      </c>
      <c r="T10" s="27">
        <v>5000000</v>
      </c>
      <c r="U10" s="27">
        <v>5000000</v>
      </c>
      <c r="V10" s="27">
        <v>5000000</v>
      </c>
      <c r="W10" s="23"/>
      <c r="X10" s="23"/>
      <c r="Y10" s="8"/>
      <c r="Z10" s="8"/>
    </row>
    <row r="11" spans="1:26" s="10" customFormat="1" ht="22.5" customHeight="1">
      <c r="A11" s="46" t="s">
        <v>91</v>
      </c>
      <c r="B11" s="28">
        <v>2750000</v>
      </c>
      <c r="C11" s="28">
        <v>2750000</v>
      </c>
      <c r="D11" s="28">
        <v>2750000</v>
      </c>
      <c r="E11" s="28">
        <v>2750000</v>
      </c>
      <c r="F11" s="28">
        <v>2750000</v>
      </c>
      <c r="G11" s="28">
        <v>2750000</v>
      </c>
      <c r="H11" s="28">
        <v>2750000</v>
      </c>
      <c r="I11" s="28">
        <v>2750000</v>
      </c>
      <c r="J11" s="28">
        <v>2750000</v>
      </c>
      <c r="K11" s="28">
        <v>2750000</v>
      </c>
      <c r="L11" s="28">
        <v>2750000</v>
      </c>
      <c r="M11" s="28">
        <v>2750000</v>
      </c>
      <c r="N11" s="28">
        <v>2750000</v>
      </c>
      <c r="O11" s="28">
        <v>2750000</v>
      </c>
      <c r="P11" s="28">
        <v>2750000</v>
      </c>
      <c r="Q11" s="28">
        <v>2750000</v>
      </c>
      <c r="R11" s="28">
        <v>2750000</v>
      </c>
      <c r="S11" s="28">
        <v>2750000</v>
      </c>
      <c r="T11" s="28">
        <v>2750000</v>
      </c>
      <c r="U11" s="28">
        <v>2750000</v>
      </c>
      <c r="V11" s="28">
        <v>0</v>
      </c>
      <c r="W11" s="23"/>
      <c r="X11" s="23"/>
      <c r="Y11" s="8"/>
      <c r="Z11" s="8"/>
    </row>
    <row r="12" spans="1:26" s="10" customFormat="1" ht="22.5" customHeight="1">
      <c r="A12" s="48" t="s">
        <v>72</v>
      </c>
      <c r="B12" s="29">
        <v>400000</v>
      </c>
      <c r="C12" s="29">
        <v>400000</v>
      </c>
      <c r="D12" s="29">
        <v>400000</v>
      </c>
      <c r="E12" s="29">
        <v>400000</v>
      </c>
      <c r="F12" s="29">
        <v>400000</v>
      </c>
      <c r="G12" s="29">
        <v>400000</v>
      </c>
      <c r="H12" s="29">
        <v>400000</v>
      </c>
      <c r="I12" s="29">
        <v>400000</v>
      </c>
      <c r="J12" s="29">
        <v>400000</v>
      </c>
      <c r="K12" s="29">
        <v>400000</v>
      </c>
      <c r="L12" s="29">
        <v>400000</v>
      </c>
      <c r="M12" s="29">
        <v>400000</v>
      </c>
      <c r="N12" s="29">
        <v>400000</v>
      </c>
      <c r="O12" s="29">
        <v>400000</v>
      </c>
      <c r="P12" s="29">
        <v>100000</v>
      </c>
      <c r="Q12" s="29">
        <v>100000</v>
      </c>
      <c r="R12" s="29">
        <v>100000</v>
      </c>
      <c r="S12" s="29">
        <v>100000</v>
      </c>
      <c r="T12" s="29">
        <v>100000</v>
      </c>
      <c r="U12" s="29">
        <v>100000</v>
      </c>
      <c r="V12" s="29">
        <v>100000</v>
      </c>
      <c r="W12" s="23"/>
      <c r="X12" s="23"/>
      <c r="Y12" s="8"/>
      <c r="Z12" s="8"/>
    </row>
    <row r="13" spans="1:26" s="10" customFormat="1" ht="22.5" customHeight="1" thickBot="1">
      <c r="A13" s="48" t="s">
        <v>50</v>
      </c>
      <c r="B13" s="29">
        <v>240000</v>
      </c>
      <c r="C13" s="29">
        <v>240000</v>
      </c>
      <c r="D13" s="29">
        <v>240000</v>
      </c>
      <c r="E13" s="29">
        <v>240000</v>
      </c>
      <c r="F13" s="29">
        <v>240000</v>
      </c>
      <c r="G13" s="29">
        <v>240000</v>
      </c>
      <c r="H13" s="29">
        <v>240000</v>
      </c>
      <c r="I13" s="29">
        <v>120000</v>
      </c>
      <c r="J13" s="29">
        <v>120000</v>
      </c>
      <c r="K13" s="29">
        <v>120000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3"/>
      <c r="X13" s="23"/>
      <c r="Y13" s="8"/>
      <c r="Z13" s="8"/>
    </row>
    <row r="14" spans="1:26" s="10" customFormat="1" ht="22.5" customHeight="1" thickBot="1">
      <c r="A14" s="49" t="s">
        <v>92</v>
      </c>
      <c r="B14" s="30">
        <f t="shared" ref="B14:V14" si="2">SUM(B10:B13)</f>
        <v>8390000</v>
      </c>
      <c r="C14" s="30">
        <f t="shared" si="2"/>
        <v>8390000</v>
      </c>
      <c r="D14" s="30">
        <f t="shared" si="2"/>
        <v>8390000</v>
      </c>
      <c r="E14" s="30">
        <f t="shared" si="2"/>
        <v>8390000</v>
      </c>
      <c r="F14" s="30">
        <f t="shared" si="2"/>
        <v>8390000</v>
      </c>
      <c r="G14" s="30">
        <f t="shared" si="2"/>
        <v>8390000</v>
      </c>
      <c r="H14" s="30">
        <f t="shared" si="2"/>
        <v>8390000</v>
      </c>
      <c r="I14" s="30">
        <f t="shared" si="2"/>
        <v>8270000</v>
      </c>
      <c r="J14" s="30">
        <f t="shared" si="2"/>
        <v>8270000</v>
      </c>
      <c r="K14" s="30">
        <f t="shared" si="2"/>
        <v>8270000</v>
      </c>
      <c r="L14" s="30">
        <f t="shared" si="2"/>
        <v>8150000</v>
      </c>
      <c r="M14" s="30">
        <f t="shared" si="2"/>
        <v>8150000</v>
      </c>
      <c r="N14" s="30">
        <f t="shared" si="2"/>
        <v>8150000</v>
      </c>
      <c r="O14" s="30">
        <f t="shared" si="2"/>
        <v>8150000</v>
      </c>
      <c r="P14" s="30">
        <f t="shared" si="2"/>
        <v>7850000</v>
      </c>
      <c r="Q14" s="30">
        <f t="shared" si="2"/>
        <v>7850000</v>
      </c>
      <c r="R14" s="30">
        <f t="shared" si="2"/>
        <v>7850000</v>
      </c>
      <c r="S14" s="30">
        <f t="shared" si="2"/>
        <v>7850000</v>
      </c>
      <c r="T14" s="30">
        <f t="shared" si="2"/>
        <v>7850000</v>
      </c>
      <c r="U14" s="30">
        <f t="shared" si="2"/>
        <v>7850000</v>
      </c>
      <c r="V14" s="30">
        <f t="shared" si="2"/>
        <v>5100000</v>
      </c>
      <c r="W14" s="40"/>
      <c r="X14" s="13" t="s">
        <v>69</v>
      </c>
      <c r="Y14" s="8"/>
      <c r="Z14" s="8"/>
    </row>
    <row r="15" spans="1:26" s="10" customFormat="1" ht="22.5" customHeight="1">
      <c r="A15" s="50" t="s">
        <v>51</v>
      </c>
      <c r="B15" s="31">
        <f>Table_2[[#This Row],[月々目安]]*12</f>
        <v>960000</v>
      </c>
      <c r="C15" s="31">
        <f>Table_2[[#This Row],[月々目安]]*12</f>
        <v>960000</v>
      </c>
      <c r="D15" s="31">
        <f>Table_2[[#This Row],[月々目安]]*12</f>
        <v>960000</v>
      </c>
      <c r="E15" s="31">
        <f>Table_2[[#This Row],[月々目安]]*12</f>
        <v>960000</v>
      </c>
      <c r="F15" s="31">
        <f>Table_2[[#This Row],[月々目安]]*12</f>
        <v>960000</v>
      </c>
      <c r="G15" s="31">
        <f>Table_2[[#This Row],[月々目安]]*12</f>
        <v>960000</v>
      </c>
      <c r="H15" s="31">
        <f>Table_2[[#This Row],[月々目安]]*12</f>
        <v>960000</v>
      </c>
      <c r="I15" s="31">
        <f>Table_2[[#This Row],[月々目安]]*12</f>
        <v>960000</v>
      </c>
      <c r="J15" s="31">
        <f>Table_2[[#This Row],[月々目安]]*12</f>
        <v>960000</v>
      </c>
      <c r="K15" s="31">
        <f>Table_2[[#This Row],[月々目安]]*12</f>
        <v>960000</v>
      </c>
      <c r="L15" s="31">
        <f>Table_2[[#This Row],[月々目安]]*12</f>
        <v>960000</v>
      </c>
      <c r="M15" s="31">
        <f>Table_2[[#This Row],[月々目安]]*12</f>
        <v>960000</v>
      </c>
      <c r="N15" s="31">
        <f>Table_2[[#This Row],[月々目安]]*12</f>
        <v>960000</v>
      </c>
      <c r="O15" s="31">
        <f>Table_2[[#This Row],[月々目安]]*12</f>
        <v>960000</v>
      </c>
      <c r="P15" s="31">
        <f>Table_2[[#This Row],[月々目安]]*12</f>
        <v>960000</v>
      </c>
      <c r="Q15" s="31">
        <f>Table_2[[#This Row],[月々目安]]*12</f>
        <v>960000</v>
      </c>
      <c r="R15" s="31">
        <f>Table_2[[#This Row],[月々目安]]*12</f>
        <v>960000</v>
      </c>
      <c r="S15" s="31">
        <f>Table_2[[#This Row],[月々目安]]*12</f>
        <v>960000</v>
      </c>
      <c r="T15" s="31">
        <f>Table_2[[#This Row],[月々目安]]*12</f>
        <v>960000</v>
      </c>
      <c r="U15" s="31">
        <f>Table_2[[#This Row],[月々目安]]*12</f>
        <v>960000</v>
      </c>
      <c r="V15" s="41">
        <f>Table_2[[#This Row],[月々目安]]*12</f>
        <v>960000</v>
      </c>
      <c r="W15" s="43" t="str">
        <f>A15</f>
        <v>食費</v>
      </c>
      <c r="X15" s="42">
        <v>80000</v>
      </c>
      <c r="Y15" s="8"/>
      <c r="Z15" s="8"/>
    </row>
    <row r="16" spans="1:26" s="10" customFormat="1" ht="22.5" customHeight="1">
      <c r="A16" s="50" t="s">
        <v>66</v>
      </c>
      <c r="B16" s="31">
        <f>Table_2[[#This Row],[月々目安]]*12</f>
        <v>144000</v>
      </c>
      <c r="C16" s="31">
        <f>Table_2[[#This Row],[月々目安]]*12</f>
        <v>144000</v>
      </c>
      <c r="D16" s="31">
        <f>Table_2[[#This Row],[月々目安]]*12</f>
        <v>144000</v>
      </c>
      <c r="E16" s="31">
        <f>Table_2[[#This Row],[月々目安]]*12</f>
        <v>144000</v>
      </c>
      <c r="F16" s="31">
        <f>Table_2[[#This Row],[月々目安]]*12</f>
        <v>144000</v>
      </c>
      <c r="G16" s="31">
        <f>Table_2[[#This Row],[月々目安]]*12</f>
        <v>144000</v>
      </c>
      <c r="H16" s="31">
        <f>Table_2[[#This Row],[月々目安]]*12</f>
        <v>144000</v>
      </c>
      <c r="I16" s="31">
        <f>Table_2[[#This Row],[月々目安]]*12</f>
        <v>144000</v>
      </c>
      <c r="J16" s="31">
        <f>Table_2[[#This Row],[月々目安]]*12</f>
        <v>144000</v>
      </c>
      <c r="K16" s="31">
        <f>Table_2[[#This Row],[月々目安]]*12</f>
        <v>144000</v>
      </c>
      <c r="L16" s="31">
        <f>Table_2[[#This Row],[月々目安]]*12</f>
        <v>144000</v>
      </c>
      <c r="M16" s="31">
        <f>Table_2[[#This Row],[月々目安]]*12</f>
        <v>144000</v>
      </c>
      <c r="N16" s="31">
        <f>Table_2[[#This Row],[月々目安]]*12</f>
        <v>144000</v>
      </c>
      <c r="O16" s="31">
        <f>Table_2[[#This Row],[月々目安]]*12</f>
        <v>144000</v>
      </c>
      <c r="P16" s="31">
        <f>Table_2[[#This Row],[月々目安]]*12</f>
        <v>144000</v>
      </c>
      <c r="Q16" s="31">
        <f>Table_2[[#This Row],[月々目安]]*12</f>
        <v>144000</v>
      </c>
      <c r="R16" s="31">
        <f>Table_2[[#This Row],[月々目安]]*12</f>
        <v>144000</v>
      </c>
      <c r="S16" s="31">
        <f>Table_2[[#This Row],[月々目安]]*12</f>
        <v>144000</v>
      </c>
      <c r="T16" s="31">
        <f>Table_2[[#This Row],[月々目安]]*12</f>
        <v>144000</v>
      </c>
      <c r="U16" s="31">
        <f>Table_2[[#This Row],[月々目安]]*12</f>
        <v>144000</v>
      </c>
      <c r="V16" s="31">
        <f>Table_2[[#This Row],[月々目安]]*12</f>
        <v>144000</v>
      </c>
      <c r="W16" s="43" t="str">
        <f t="shared" ref="W16:W29" si="3">A16</f>
        <v>水道光熱通信費</v>
      </c>
      <c r="X16" s="12">
        <v>12000</v>
      </c>
      <c r="Y16" s="8"/>
      <c r="Z16" s="8"/>
    </row>
    <row r="17" spans="1:26" s="10" customFormat="1" ht="22.5" customHeight="1">
      <c r="A17" s="50" t="s">
        <v>52</v>
      </c>
      <c r="B17" s="31">
        <f>Table_2[[#This Row],[月々目安]]*12</f>
        <v>36000</v>
      </c>
      <c r="C17" s="31">
        <f>Table_2[[#This Row],[月々目安]]*12</f>
        <v>36000</v>
      </c>
      <c r="D17" s="31">
        <f>Table_2[[#This Row],[月々目安]]*12</f>
        <v>36000</v>
      </c>
      <c r="E17" s="31">
        <f>Table_2[[#This Row],[月々目安]]*12</f>
        <v>36000</v>
      </c>
      <c r="F17" s="31">
        <f>Table_2[[#This Row],[月々目安]]*12</f>
        <v>36000</v>
      </c>
      <c r="G17" s="31">
        <f>Table_2[[#This Row],[月々目安]]*12</f>
        <v>36000</v>
      </c>
      <c r="H17" s="31">
        <f>Table_2[[#This Row],[月々目安]]*12</f>
        <v>36000</v>
      </c>
      <c r="I17" s="31">
        <f>Table_2[[#This Row],[月々目安]]*12</f>
        <v>36000</v>
      </c>
      <c r="J17" s="31">
        <f>Table_2[[#This Row],[月々目安]]*12</f>
        <v>36000</v>
      </c>
      <c r="K17" s="31">
        <f>Table_2[[#This Row],[月々目安]]*12</f>
        <v>36000</v>
      </c>
      <c r="L17" s="31">
        <f>Table_2[[#This Row],[月々目安]]*12</f>
        <v>36000</v>
      </c>
      <c r="M17" s="31">
        <f>Table_2[[#This Row],[月々目安]]*12</f>
        <v>36000</v>
      </c>
      <c r="N17" s="31">
        <f>Table_2[[#This Row],[月々目安]]*12</f>
        <v>36000</v>
      </c>
      <c r="O17" s="31">
        <f>Table_2[[#This Row],[月々目安]]*12</f>
        <v>36000</v>
      </c>
      <c r="P17" s="31">
        <f>Table_2[[#This Row],[月々目安]]*12</f>
        <v>36000</v>
      </c>
      <c r="Q17" s="31">
        <f>Table_2[[#This Row],[月々目安]]*12</f>
        <v>36000</v>
      </c>
      <c r="R17" s="31">
        <f>Table_2[[#This Row],[月々目安]]*12</f>
        <v>36000</v>
      </c>
      <c r="S17" s="31">
        <f>Table_2[[#This Row],[月々目安]]*12</f>
        <v>36000</v>
      </c>
      <c r="T17" s="31">
        <f>Table_2[[#This Row],[月々目安]]*12</f>
        <v>36000</v>
      </c>
      <c r="U17" s="31">
        <f>Table_2[[#This Row],[月々目安]]*12</f>
        <v>36000</v>
      </c>
      <c r="V17" s="31">
        <f>Table_2[[#This Row],[月々目安]]*12</f>
        <v>36000</v>
      </c>
      <c r="W17" s="43" t="str">
        <f t="shared" si="3"/>
        <v>医療費</v>
      </c>
      <c r="X17" s="12">
        <v>3000</v>
      </c>
      <c r="Y17" s="8"/>
      <c r="Z17" s="8"/>
    </row>
    <row r="18" spans="1:26" s="10" customFormat="1" ht="22.5" customHeight="1">
      <c r="A18" s="50" t="s">
        <v>53</v>
      </c>
      <c r="B18" s="31">
        <f>Table_2[[#This Row],[月々目安]]*12</f>
        <v>360000</v>
      </c>
      <c r="C18" s="31">
        <f>Table_2[[#This Row],[月々目安]]*12</f>
        <v>360000</v>
      </c>
      <c r="D18" s="31">
        <f>Table_2[[#This Row],[月々目安]]*12</f>
        <v>360000</v>
      </c>
      <c r="E18" s="31">
        <f>Table_2[[#This Row],[月々目安]]*12</f>
        <v>360000</v>
      </c>
      <c r="F18" s="31">
        <f>Table_2[[#This Row],[月々目安]]*12</f>
        <v>360000</v>
      </c>
      <c r="G18" s="31">
        <f>Table_2[[#This Row],[月々目安]]*12</f>
        <v>360000</v>
      </c>
      <c r="H18" s="31">
        <f>Table_2[[#This Row],[月々目安]]*12</f>
        <v>360000</v>
      </c>
      <c r="I18" s="31">
        <f>Table_2[[#This Row],[月々目安]]*12</f>
        <v>360000</v>
      </c>
      <c r="J18" s="31">
        <f>Table_2[[#This Row],[月々目安]]*12</f>
        <v>360000</v>
      </c>
      <c r="K18" s="31">
        <f>Table_2[[#This Row],[月々目安]]*12</f>
        <v>360000</v>
      </c>
      <c r="L18" s="31">
        <f>Table_2[[#This Row],[月々目安]]*12</f>
        <v>360000</v>
      </c>
      <c r="M18" s="31">
        <f>Table_2[[#This Row],[月々目安]]*12</f>
        <v>360000</v>
      </c>
      <c r="N18" s="31">
        <f>Table_2[[#This Row],[月々目安]]*12</f>
        <v>360000</v>
      </c>
      <c r="O18" s="31">
        <f>Table_2[[#This Row],[月々目安]]*12</f>
        <v>360000</v>
      </c>
      <c r="P18" s="31">
        <f>Table_2[[#This Row],[月々目安]]*12</f>
        <v>360000</v>
      </c>
      <c r="Q18" s="31">
        <f>Table_2[[#This Row],[月々目安]]*12</f>
        <v>360000</v>
      </c>
      <c r="R18" s="31">
        <f>Table_2[[#This Row],[月々目安]]*12</f>
        <v>360000</v>
      </c>
      <c r="S18" s="31">
        <f>Table_2[[#This Row],[月々目安]]*12</f>
        <v>360000</v>
      </c>
      <c r="T18" s="31">
        <f>Table_2[[#This Row],[月々目安]]*12</f>
        <v>360000</v>
      </c>
      <c r="U18" s="31">
        <f>Table_2[[#This Row],[月々目安]]*12</f>
        <v>360000</v>
      </c>
      <c r="V18" s="31">
        <f>Table_2[[#This Row],[月々目安]]*12</f>
        <v>360000</v>
      </c>
      <c r="W18" s="43" t="str">
        <f t="shared" si="3"/>
        <v>日用品費</v>
      </c>
      <c r="X18" s="12">
        <v>30000</v>
      </c>
      <c r="Y18" s="8"/>
      <c r="Z18" s="8"/>
    </row>
    <row r="19" spans="1:26" s="10" customFormat="1" ht="22.5" customHeight="1">
      <c r="A19" s="51" t="s">
        <v>54</v>
      </c>
      <c r="B19" s="32">
        <v>600000</v>
      </c>
      <c r="C19" s="32">
        <v>100000</v>
      </c>
      <c r="D19" s="32">
        <v>100000</v>
      </c>
      <c r="E19" s="32">
        <v>100000</v>
      </c>
      <c r="F19" s="32">
        <v>100000</v>
      </c>
      <c r="G19" s="32">
        <v>100000</v>
      </c>
      <c r="H19" s="32">
        <v>100000</v>
      </c>
      <c r="I19" s="32">
        <v>100000</v>
      </c>
      <c r="J19" s="32">
        <v>100000</v>
      </c>
      <c r="K19" s="32">
        <v>600000</v>
      </c>
      <c r="L19" s="32">
        <v>100000</v>
      </c>
      <c r="M19" s="32">
        <v>100000</v>
      </c>
      <c r="N19" s="32">
        <v>100000</v>
      </c>
      <c r="O19" s="32">
        <v>100000</v>
      </c>
      <c r="P19" s="32">
        <v>100000</v>
      </c>
      <c r="Q19" s="32">
        <v>100000</v>
      </c>
      <c r="R19" s="32">
        <v>100000</v>
      </c>
      <c r="S19" s="32">
        <v>100000</v>
      </c>
      <c r="T19" s="32">
        <v>100000</v>
      </c>
      <c r="U19" s="32">
        <v>600000</v>
      </c>
      <c r="V19" s="32">
        <v>100000</v>
      </c>
      <c r="W19" s="43" t="str">
        <f t="shared" si="3"/>
        <v>家電</v>
      </c>
      <c r="X19" s="12" t="s">
        <v>68</v>
      </c>
      <c r="Y19" s="8"/>
      <c r="Z19" s="8"/>
    </row>
    <row r="20" spans="1:26" s="10" customFormat="1" ht="22.5" customHeight="1">
      <c r="A20" s="52" t="s">
        <v>55</v>
      </c>
      <c r="B20" s="27">
        <f>Table_2[[#This Row],[月々目安]]*12</f>
        <v>1296000</v>
      </c>
      <c r="C20" s="27">
        <f>Table_2[[#This Row],[月々目安]]*12</f>
        <v>1296000</v>
      </c>
      <c r="D20" s="27">
        <f>Table_2[[#This Row],[月々目安]]*12</f>
        <v>1296000</v>
      </c>
      <c r="E20" s="27">
        <f>Table_2[[#This Row],[月々目安]]*12</f>
        <v>1296000</v>
      </c>
      <c r="F20" s="27">
        <f>Table_2[[#This Row],[月々目安]]*12</f>
        <v>1296000</v>
      </c>
      <c r="G20" s="27">
        <f>Table_2[[#This Row],[月々目安]]*12</f>
        <v>1296000</v>
      </c>
      <c r="H20" s="27">
        <f>Table_2[[#This Row],[月々目安]]*12</f>
        <v>1296000</v>
      </c>
      <c r="I20" s="27">
        <f>Table_2[[#This Row],[月々目安]]*12</f>
        <v>1296000</v>
      </c>
      <c r="J20" s="27">
        <f>Table_2[[#This Row],[月々目安]]*12</f>
        <v>1296000</v>
      </c>
      <c r="K20" s="27">
        <f>Table_2[[#This Row],[月々目安]]*12</f>
        <v>1296000</v>
      </c>
      <c r="L20" s="27">
        <f>Table_2[[#This Row],[月々目安]]*12</f>
        <v>1296000</v>
      </c>
      <c r="M20" s="27">
        <f>Table_2[[#This Row],[月々目安]]*12</f>
        <v>1296000</v>
      </c>
      <c r="N20" s="27">
        <f>Table_2[[#This Row],[月々目安]]*12</f>
        <v>1296000</v>
      </c>
      <c r="O20" s="27">
        <f>Table_2[[#This Row],[月々目安]]*12</f>
        <v>1296000</v>
      </c>
      <c r="P20" s="27">
        <f>Table_2[[#This Row],[月々目安]]*12</f>
        <v>1296000</v>
      </c>
      <c r="Q20" s="27">
        <f>Table_2[[#This Row],[月々目安]]*12</f>
        <v>1296000</v>
      </c>
      <c r="R20" s="27">
        <f>Table_2[[#This Row],[月々目安]]*12</f>
        <v>1296000</v>
      </c>
      <c r="S20" s="27">
        <f>Table_2[[#This Row],[月々目安]]*12</f>
        <v>1296000</v>
      </c>
      <c r="T20" s="27">
        <f>Table_2[[#This Row],[月々目安]]*12</f>
        <v>1296000</v>
      </c>
      <c r="U20" s="27">
        <f>Table_2[[#This Row],[月々目安]]*12</f>
        <v>1296000</v>
      </c>
      <c r="V20" s="27">
        <f>Table_2[[#This Row],[月々目安]]*12</f>
        <v>1296000</v>
      </c>
      <c r="W20" s="43" t="str">
        <f t="shared" si="3"/>
        <v>住居関連費</v>
      </c>
      <c r="X20" s="12">
        <v>108000</v>
      </c>
      <c r="Y20" s="8"/>
      <c r="Z20" s="8"/>
    </row>
    <row r="21" spans="1:26" s="10" customFormat="1" ht="22.5" customHeight="1">
      <c r="A21" s="52" t="s">
        <v>56</v>
      </c>
      <c r="B21" s="31">
        <f>Table_2[[#This Row],[月々目安]]*12</f>
        <v>240000</v>
      </c>
      <c r="C21" s="31">
        <f>Table_2[[#This Row],[月々目安]]*12</f>
        <v>240000</v>
      </c>
      <c r="D21" s="31">
        <f>Table_2[[#This Row],[月々目安]]*12</f>
        <v>240000</v>
      </c>
      <c r="E21" s="31">
        <f>Table_2[[#This Row],[月々目安]]*12</f>
        <v>240000</v>
      </c>
      <c r="F21" s="33">
        <v>3200000</v>
      </c>
      <c r="G21" s="31">
        <f>Table_2[[#This Row],[月々目安]]*12</f>
        <v>240000</v>
      </c>
      <c r="H21" s="31">
        <f>Table_2[[#This Row],[月々目安]]*12</f>
        <v>240000</v>
      </c>
      <c r="I21" s="31">
        <f>Table_2[[#This Row],[月々目安]]*12</f>
        <v>240000</v>
      </c>
      <c r="J21" s="31">
        <f>Table_2[[#This Row],[月々目安]]*12</f>
        <v>240000</v>
      </c>
      <c r="K21" s="31">
        <f>Table_2[[#This Row],[月々目安]]*12</f>
        <v>240000</v>
      </c>
      <c r="L21" s="31">
        <f>Table_2[[#This Row],[月々目安]]*12</f>
        <v>240000</v>
      </c>
      <c r="M21" s="31">
        <f>Table_2[[#This Row],[月々目安]]*12</f>
        <v>240000</v>
      </c>
      <c r="N21" s="31">
        <f>Table_2[[#This Row],[月々目安]]*12</f>
        <v>240000</v>
      </c>
      <c r="O21" s="31">
        <f>Table_2[[#This Row],[月々目安]]*12</f>
        <v>240000</v>
      </c>
      <c r="P21" s="33">
        <v>4200000</v>
      </c>
      <c r="Q21" s="31">
        <f>Table_2[[#This Row],[月々目安]]*12</f>
        <v>240000</v>
      </c>
      <c r="R21" s="31">
        <f>Table_2[[#This Row],[月々目安]]*12</f>
        <v>240000</v>
      </c>
      <c r="S21" s="31">
        <f>Table_2[[#This Row],[月々目安]]*12</f>
        <v>240000</v>
      </c>
      <c r="T21" s="31">
        <f>Table_2[[#This Row],[月々目安]]*12</f>
        <v>240000</v>
      </c>
      <c r="U21" s="31">
        <f>Table_2[[#This Row],[月々目安]]*12</f>
        <v>240000</v>
      </c>
      <c r="V21" s="31">
        <f>Table_2[[#This Row],[月々目安]]*12</f>
        <v>240000</v>
      </c>
      <c r="W21" s="43" t="str">
        <f t="shared" si="3"/>
        <v>車両費</v>
      </c>
      <c r="X21" s="12">
        <v>20000</v>
      </c>
      <c r="Y21" s="8"/>
      <c r="Z21" s="8"/>
    </row>
    <row r="22" spans="1:26" s="10" customFormat="1" ht="22.5" customHeight="1">
      <c r="A22" s="52" t="s">
        <v>70</v>
      </c>
      <c r="B22" s="27">
        <v>460000</v>
      </c>
      <c r="C22" s="27">
        <v>460000</v>
      </c>
      <c r="D22" s="27">
        <v>460000</v>
      </c>
      <c r="E22" s="27">
        <v>460000</v>
      </c>
      <c r="F22" s="27">
        <v>500000</v>
      </c>
      <c r="G22" s="27">
        <v>500000</v>
      </c>
      <c r="H22" s="27">
        <v>500000</v>
      </c>
      <c r="I22" s="27">
        <v>600000</v>
      </c>
      <c r="J22" s="27">
        <v>600000</v>
      </c>
      <c r="K22" s="27">
        <v>600000</v>
      </c>
      <c r="L22" s="27">
        <v>2000000</v>
      </c>
      <c r="M22" s="27">
        <v>1500000</v>
      </c>
      <c r="N22" s="27">
        <v>1500000</v>
      </c>
      <c r="O22" s="27">
        <v>3000000</v>
      </c>
      <c r="P22" s="27">
        <v>1500000</v>
      </c>
      <c r="Q22" s="27">
        <v>1500000</v>
      </c>
      <c r="R22" s="27">
        <v>1500000</v>
      </c>
      <c r="S22" s="27">
        <v>1500000</v>
      </c>
      <c r="T22" s="27">
        <v>1500000</v>
      </c>
      <c r="U22" s="27">
        <v>1500000</v>
      </c>
      <c r="V22" s="27">
        <v>1500000</v>
      </c>
      <c r="W22" s="43" t="str">
        <f t="shared" si="3"/>
        <v>教育費・習い事</v>
      </c>
      <c r="X22" s="12">
        <v>39000</v>
      </c>
      <c r="Y22" s="8"/>
      <c r="Z22" s="8"/>
    </row>
    <row r="23" spans="1:26" s="10" customFormat="1" ht="22.5" customHeight="1">
      <c r="A23" s="52" t="s">
        <v>57</v>
      </c>
      <c r="B23" s="31">
        <f>Table_2[[#This Row],[月々目安]]*12</f>
        <v>384000</v>
      </c>
      <c r="C23" s="31">
        <f>Table_2[[#This Row],[月々目安]]*12</f>
        <v>384000</v>
      </c>
      <c r="D23" s="31">
        <f>Table_2[[#This Row],[月々目安]]*12</f>
        <v>384000</v>
      </c>
      <c r="E23" s="31">
        <f>Table_2[[#This Row],[月々目安]]*12</f>
        <v>384000</v>
      </c>
      <c r="F23" s="31">
        <f>Table_2[[#This Row],[月々目安]]*12</f>
        <v>384000</v>
      </c>
      <c r="G23" s="31">
        <f>Table_2[[#This Row],[月々目安]]*12</f>
        <v>384000</v>
      </c>
      <c r="H23" s="31">
        <f>Table_2[[#This Row],[月々目安]]*12</f>
        <v>384000</v>
      </c>
      <c r="I23" s="31">
        <f>Table_2[[#This Row],[月々目安]]*12</f>
        <v>384000</v>
      </c>
      <c r="J23" s="31">
        <f>Table_2[[#This Row],[月々目安]]*12</f>
        <v>384000</v>
      </c>
      <c r="K23" s="31">
        <f>Table_2[[#This Row],[月々目安]]*12</f>
        <v>384000</v>
      </c>
      <c r="L23" s="31">
        <f>Table_2[[#This Row],[月々目安]]*12</f>
        <v>384000</v>
      </c>
      <c r="M23" s="31">
        <f>Table_2[[#This Row],[月々目安]]*12</f>
        <v>384000</v>
      </c>
      <c r="N23" s="31">
        <f>Table_2[[#This Row],[月々目安]]*12</f>
        <v>384000</v>
      </c>
      <c r="O23" s="31">
        <f>Table_2[[#This Row],[月々目安]]*12</f>
        <v>384000</v>
      </c>
      <c r="P23" s="31">
        <f>Table_2[[#This Row],[月々目安]]*12</f>
        <v>384000</v>
      </c>
      <c r="Q23" s="31">
        <f>Table_2[[#This Row],[月々目安]]*12</f>
        <v>384000</v>
      </c>
      <c r="R23" s="31">
        <f>Table_2[[#This Row],[月々目安]]*12</f>
        <v>384000</v>
      </c>
      <c r="S23" s="31">
        <f>Table_2[[#This Row],[月々目安]]*12</f>
        <v>384000</v>
      </c>
      <c r="T23" s="31">
        <f>Table_2[[#This Row],[月々目安]]*12</f>
        <v>384000</v>
      </c>
      <c r="U23" s="31">
        <f>Table_2[[#This Row],[月々目安]]*12</f>
        <v>384000</v>
      </c>
      <c r="V23" s="31">
        <f>Table_2[[#This Row],[月々目安]]*12</f>
        <v>384000</v>
      </c>
      <c r="W23" s="43" t="str">
        <f t="shared" si="3"/>
        <v>趣味・交際費</v>
      </c>
      <c r="X23" s="12">
        <v>32000</v>
      </c>
      <c r="Y23" s="8"/>
      <c r="Z23" s="8"/>
    </row>
    <row r="24" spans="1:26" s="10" customFormat="1" ht="22.5" customHeight="1">
      <c r="A24" s="52" t="s">
        <v>58</v>
      </c>
      <c r="B24" s="31">
        <f>Table_2[[#This Row],[月々目安]]*12</f>
        <v>324000</v>
      </c>
      <c r="C24" s="31">
        <f>Table_2[[#This Row],[月々目安]]*12</f>
        <v>324000</v>
      </c>
      <c r="D24" s="31">
        <f>Table_2[[#This Row],[月々目安]]*12</f>
        <v>324000</v>
      </c>
      <c r="E24" s="31">
        <f>Table_2[[#This Row],[月々目安]]*12</f>
        <v>324000</v>
      </c>
      <c r="F24" s="31">
        <f>Table_2[[#This Row],[月々目安]]*12</f>
        <v>324000</v>
      </c>
      <c r="G24" s="31">
        <f>Table_2[[#This Row],[月々目安]]*12</f>
        <v>324000</v>
      </c>
      <c r="H24" s="31">
        <f>Table_2[[#This Row],[月々目安]]*12</f>
        <v>324000</v>
      </c>
      <c r="I24" s="31">
        <f>Table_2[[#This Row],[月々目安]]*12</f>
        <v>324000</v>
      </c>
      <c r="J24" s="31">
        <f>Table_2[[#This Row],[月々目安]]*12</f>
        <v>324000</v>
      </c>
      <c r="K24" s="31">
        <f>Table_2[[#This Row],[月々目安]]*12</f>
        <v>324000</v>
      </c>
      <c r="L24" s="31">
        <f>Table_2[[#This Row],[月々目安]]*12</f>
        <v>324000</v>
      </c>
      <c r="M24" s="31">
        <f>Table_2[[#This Row],[月々目安]]*12</f>
        <v>324000</v>
      </c>
      <c r="N24" s="31">
        <f>Table_2[[#This Row],[月々目安]]*12</f>
        <v>324000</v>
      </c>
      <c r="O24" s="31">
        <f>Table_2[[#This Row],[月々目安]]*12</f>
        <v>324000</v>
      </c>
      <c r="P24" s="31">
        <f>Table_2[[#This Row],[月々目安]]*12</f>
        <v>324000</v>
      </c>
      <c r="Q24" s="31">
        <f>Table_2[[#This Row],[月々目安]]*12</f>
        <v>324000</v>
      </c>
      <c r="R24" s="31">
        <f>Table_2[[#This Row],[月々目安]]*12</f>
        <v>324000</v>
      </c>
      <c r="S24" s="31">
        <f>Table_2[[#This Row],[月々目安]]*12</f>
        <v>324000</v>
      </c>
      <c r="T24" s="31">
        <f>Table_2[[#This Row],[月々目安]]*12</f>
        <v>324000</v>
      </c>
      <c r="U24" s="31">
        <f>Table_2[[#This Row],[月々目安]]*12</f>
        <v>324000</v>
      </c>
      <c r="V24" s="31">
        <f>Table_2[[#This Row],[月々目安]]*12</f>
        <v>324000</v>
      </c>
      <c r="W24" s="43" t="str">
        <f t="shared" si="3"/>
        <v>衣服費</v>
      </c>
      <c r="X24" s="25">
        <v>27000</v>
      </c>
      <c r="Y24" s="8"/>
      <c r="Z24" s="8"/>
    </row>
    <row r="25" spans="1:26" s="10" customFormat="1" ht="22.5" customHeight="1">
      <c r="A25" s="52" t="s">
        <v>59</v>
      </c>
      <c r="B25" s="31">
        <f>Table_2[[#This Row],[月々目安]]*12</f>
        <v>60000</v>
      </c>
      <c r="C25" s="31">
        <f>Table_2[[#This Row],[月々目安]]*12</f>
        <v>60000</v>
      </c>
      <c r="D25" s="31">
        <f>Table_2[[#This Row],[月々目安]]*12</f>
        <v>60000</v>
      </c>
      <c r="E25" s="31">
        <f>Table_2[[#This Row],[月々目安]]*12</f>
        <v>60000</v>
      </c>
      <c r="F25" s="31">
        <f>Table_2[[#This Row],[月々目安]]*12</f>
        <v>60000</v>
      </c>
      <c r="G25" s="31">
        <f>Table_2[[#This Row],[月々目安]]*12</f>
        <v>60000</v>
      </c>
      <c r="H25" s="31">
        <f>Table_2[[#This Row],[月々目安]]*12</f>
        <v>60000</v>
      </c>
      <c r="I25" s="31">
        <f>Table_2[[#This Row],[月々目安]]*12</f>
        <v>60000</v>
      </c>
      <c r="J25" s="31">
        <f>Table_2[[#This Row],[月々目安]]*12</f>
        <v>60000</v>
      </c>
      <c r="K25" s="31">
        <f>Table_2[[#This Row],[月々目安]]*12</f>
        <v>60000</v>
      </c>
      <c r="L25" s="31">
        <f>Table_2[[#This Row],[月々目安]]*12</f>
        <v>60000</v>
      </c>
      <c r="M25" s="31">
        <f>Table_2[[#This Row],[月々目安]]*12</f>
        <v>60000</v>
      </c>
      <c r="N25" s="31">
        <f>Table_2[[#This Row],[月々目安]]*12</f>
        <v>60000</v>
      </c>
      <c r="O25" s="31">
        <f>Table_2[[#This Row],[月々目安]]*12</f>
        <v>60000</v>
      </c>
      <c r="P25" s="31">
        <f>Table_2[[#This Row],[月々目安]]*12</f>
        <v>60000</v>
      </c>
      <c r="Q25" s="31">
        <f>Table_2[[#This Row],[月々目安]]*12</f>
        <v>60000</v>
      </c>
      <c r="R25" s="31">
        <f>Table_2[[#This Row],[月々目安]]*12</f>
        <v>60000</v>
      </c>
      <c r="S25" s="31">
        <f>Table_2[[#This Row],[月々目安]]*12</f>
        <v>60000</v>
      </c>
      <c r="T25" s="31">
        <f>Table_2[[#This Row],[月々目安]]*12</f>
        <v>60000</v>
      </c>
      <c r="U25" s="31">
        <f>Table_2[[#This Row],[月々目安]]*12</f>
        <v>60000</v>
      </c>
      <c r="V25" s="31">
        <f>Table_2[[#This Row],[月々目安]]*12</f>
        <v>60000</v>
      </c>
      <c r="W25" s="43" t="str">
        <f t="shared" si="3"/>
        <v>保険料</v>
      </c>
      <c r="X25" s="12">
        <v>5000</v>
      </c>
      <c r="Y25" s="8"/>
      <c r="Z25" s="8"/>
    </row>
    <row r="26" spans="1:26" s="10" customFormat="1" ht="22.5" customHeight="1">
      <c r="A26" s="52" t="s">
        <v>60</v>
      </c>
      <c r="B26" s="31">
        <f>Table_2[[#This Row],[月々目安]]*12</f>
        <v>180000</v>
      </c>
      <c r="C26" s="31">
        <f>Table_2[[#This Row],[月々目安]]*12</f>
        <v>180000</v>
      </c>
      <c r="D26" s="31">
        <f>Table_2[[#This Row],[月々目安]]*12</f>
        <v>180000</v>
      </c>
      <c r="E26" s="31">
        <f>Table_2[[#This Row],[月々目安]]*12</f>
        <v>180000</v>
      </c>
      <c r="F26" s="31">
        <f>Table_2[[#This Row],[月々目安]]*12</f>
        <v>180000</v>
      </c>
      <c r="G26" s="31">
        <f>Table_2[[#This Row],[月々目安]]*12</f>
        <v>180000</v>
      </c>
      <c r="H26" s="31">
        <f>Table_2[[#This Row],[月々目安]]*12</f>
        <v>180000</v>
      </c>
      <c r="I26" s="31">
        <f>Table_2[[#This Row],[月々目安]]*12</f>
        <v>180000</v>
      </c>
      <c r="J26" s="31">
        <f>Table_2[[#This Row],[月々目安]]*12</f>
        <v>180000</v>
      </c>
      <c r="K26" s="31">
        <f>Table_2[[#This Row],[月々目安]]*12</f>
        <v>180000</v>
      </c>
      <c r="L26" s="31">
        <f>Table_2[[#This Row],[月々目安]]*12</f>
        <v>180000</v>
      </c>
      <c r="M26" s="31">
        <f>Table_2[[#This Row],[月々目安]]*12</f>
        <v>180000</v>
      </c>
      <c r="N26" s="31">
        <f>Table_2[[#This Row],[月々目安]]*12</f>
        <v>180000</v>
      </c>
      <c r="O26" s="31">
        <f>Table_2[[#This Row],[月々目安]]*12</f>
        <v>180000</v>
      </c>
      <c r="P26" s="31">
        <f>Table_2[[#This Row],[月々目安]]*12</f>
        <v>180000</v>
      </c>
      <c r="Q26" s="31">
        <f>Table_2[[#This Row],[月々目安]]*12</f>
        <v>180000</v>
      </c>
      <c r="R26" s="31">
        <f>Table_2[[#This Row],[月々目安]]*12</f>
        <v>180000</v>
      </c>
      <c r="S26" s="31">
        <f>Table_2[[#This Row],[月々目安]]*12</f>
        <v>180000</v>
      </c>
      <c r="T26" s="31">
        <f>Table_2[[#This Row],[月々目安]]*12</f>
        <v>180000</v>
      </c>
      <c r="U26" s="31">
        <f>Table_2[[#This Row],[月々目安]]*12</f>
        <v>180000</v>
      </c>
      <c r="V26" s="31">
        <f>Table_2[[#This Row],[月々目安]]*12</f>
        <v>180000</v>
      </c>
      <c r="W26" s="43" t="str">
        <f t="shared" si="3"/>
        <v>旅費高速代</v>
      </c>
      <c r="X26" s="12">
        <v>15000</v>
      </c>
      <c r="Y26" s="8"/>
      <c r="Z26" s="8"/>
    </row>
    <row r="27" spans="1:26" s="10" customFormat="1" ht="22.5" customHeight="1">
      <c r="A27" s="52" t="s">
        <v>61</v>
      </c>
      <c r="B27" s="31">
        <f>Table_2[[#This Row],[月々目安]]*12</f>
        <v>240000</v>
      </c>
      <c r="C27" s="31">
        <f>Table_2[[#This Row],[月々目安]]*12</f>
        <v>240000</v>
      </c>
      <c r="D27" s="31">
        <f>Table_2[[#This Row],[月々目安]]*12</f>
        <v>240000</v>
      </c>
      <c r="E27" s="31">
        <f>Table_2[[#This Row],[月々目安]]*12</f>
        <v>240000</v>
      </c>
      <c r="F27" s="31">
        <f>Table_2[[#This Row],[月々目安]]*12</f>
        <v>240000</v>
      </c>
      <c r="G27" s="31">
        <f>Table_2[[#This Row],[月々目安]]*12</f>
        <v>240000</v>
      </c>
      <c r="H27" s="31">
        <f>Table_2[[#This Row],[月々目安]]*12</f>
        <v>240000</v>
      </c>
      <c r="I27" s="31">
        <f>Table_2[[#This Row],[月々目安]]*12</f>
        <v>240000</v>
      </c>
      <c r="J27" s="31">
        <f>Table_2[[#This Row],[月々目安]]*12</f>
        <v>240000</v>
      </c>
      <c r="K27" s="31">
        <f>Table_2[[#This Row],[月々目安]]*12</f>
        <v>240000</v>
      </c>
      <c r="L27" s="31">
        <f>Table_2[[#This Row],[月々目安]]*12</f>
        <v>240000</v>
      </c>
      <c r="M27" s="31">
        <f>Table_2[[#This Row],[月々目安]]*12</f>
        <v>240000</v>
      </c>
      <c r="N27" s="31">
        <f>Table_2[[#This Row],[月々目安]]*12</f>
        <v>240000</v>
      </c>
      <c r="O27" s="31">
        <f>Table_2[[#This Row],[月々目安]]*12</f>
        <v>240000</v>
      </c>
      <c r="P27" s="31">
        <f>Table_2[[#This Row],[月々目安]]*12</f>
        <v>240000</v>
      </c>
      <c r="Q27" s="31">
        <f>Table_2[[#This Row],[月々目安]]*12</f>
        <v>240000</v>
      </c>
      <c r="R27" s="31">
        <f>Table_2[[#This Row],[月々目安]]*12</f>
        <v>240000</v>
      </c>
      <c r="S27" s="31">
        <f>Table_2[[#This Row],[月々目安]]*12</f>
        <v>240000</v>
      </c>
      <c r="T27" s="31">
        <f>Table_2[[#This Row],[月々目安]]*12</f>
        <v>240000</v>
      </c>
      <c r="U27" s="31">
        <f>Table_2[[#This Row],[月々目安]]*12</f>
        <v>240000</v>
      </c>
      <c r="V27" s="31">
        <f>Table_2[[#This Row],[月々目安]]*12</f>
        <v>240000</v>
      </c>
      <c r="W27" s="43" t="str">
        <f t="shared" si="3"/>
        <v>雑費</v>
      </c>
      <c r="X27" s="12">
        <v>20000</v>
      </c>
      <c r="Y27" s="8"/>
      <c r="Z27" s="8"/>
    </row>
    <row r="28" spans="1:26" s="10" customFormat="1" ht="22.5" customHeight="1">
      <c r="A28" s="53" t="s">
        <v>62</v>
      </c>
      <c r="B28" s="31">
        <f>Table_2[[#This Row],[月々目安]]*12</f>
        <v>60000</v>
      </c>
      <c r="C28" s="31">
        <f>Table_2[[#This Row],[月々目安]]*12</f>
        <v>60000</v>
      </c>
      <c r="D28" s="31">
        <f>Table_2[[#This Row],[月々目安]]*12</f>
        <v>60000</v>
      </c>
      <c r="E28" s="31">
        <f>Table_2[[#This Row],[月々目安]]*12</f>
        <v>60000</v>
      </c>
      <c r="F28" s="31">
        <f>Table_2[[#This Row],[月々目安]]*12</f>
        <v>60000</v>
      </c>
      <c r="G28" s="31">
        <f>Table_2[[#This Row],[月々目安]]*12</f>
        <v>60000</v>
      </c>
      <c r="H28" s="31">
        <f>Table_2[[#This Row],[月々目安]]*12</f>
        <v>60000</v>
      </c>
      <c r="I28" s="31">
        <f>Table_2[[#This Row],[月々目安]]*12</f>
        <v>60000</v>
      </c>
      <c r="J28" s="31">
        <f>Table_2[[#This Row],[月々目安]]*12</f>
        <v>60000</v>
      </c>
      <c r="K28" s="31">
        <f>Table_2[[#This Row],[月々目安]]*12</f>
        <v>60000</v>
      </c>
      <c r="L28" s="31">
        <f>Table_2[[#This Row],[月々目安]]*12</f>
        <v>60000</v>
      </c>
      <c r="M28" s="31">
        <f>Table_2[[#This Row],[月々目安]]*12</f>
        <v>60000</v>
      </c>
      <c r="N28" s="31">
        <f>Table_2[[#This Row],[月々目安]]*12</f>
        <v>60000</v>
      </c>
      <c r="O28" s="31">
        <f>Table_2[[#This Row],[月々目安]]*12</f>
        <v>60000</v>
      </c>
      <c r="P28" s="31">
        <f>Table_2[[#This Row],[月々目安]]*12</f>
        <v>60000</v>
      </c>
      <c r="Q28" s="31">
        <f>Table_2[[#This Row],[月々目安]]*12</f>
        <v>60000</v>
      </c>
      <c r="R28" s="31">
        <f>Table_2[[#This Row],[月々目安]]*12</f>
        <v>60000</v>
      </c>
      <c r="S28" s="31">
        <f>Table_2[[#This Row],[月々目安]]*12</f>
        <v>60000</v>
      </c>
      <c r="T28" s="31">
        <f>Table_2[[#This Row],[月々目安]]*12</f>
        <v>60000</v>
      </c>
      <c r="U28" s="31">
        <f>Table_2[[#This Row],[月々目安]]*12</f>
        <v>60000</v>
      </c>
      <c r="V28" s="31">
        <f>Table_2[[#This Row],[月々目安]]*12</f>
        <v>60000</v>
      </c>
      <c r="W28" s="43" t="str">
        <f t="shared" si="3"/>
        <v>冠婚葬祭</v>
      </c>
      <c r="X28" s="12">
        <v>5000</v>
      </c>
      <c r="Y28" s="8"/>
      <c r="Z28" s="8"/>
    </row>
    <row r="29" spans="1:26" s="10" customFormat="1" ht="22.5" customHeight="1" thickBot="1">
      <c r="A29" s="54" t="s">
        <v>93</v>
      </c>
      <c r="B29" s="34">
        <f t="shared" ref="B29:V29" si="4">B14*0.15</f>
        <v>1258500</v>
      </c>
      <c r="C29" s="34">
        <f t="shared" si="4"/>
        <v>1258500</v>
      </c>
      <c r="D29" s="34">
        <f t="shared" si="4"/>
        <v>1258500</v>
      </c>
      <c r="E29" s="34">
        <f t="shared" si="4"/>
        <v>1258500</v>
      </c>
      <c r="F29" s="34">
        <f t="shared" si="4"/>
        <v>1258500</v>
      </c>
      <c r="G29" s="34">
        <f t="shared" si="4"/>
        <v>1258500</v>
      </c>
      <c r="H29" s="34">
        <f t="shared" si="4"/>
        <v>1258500</v>
      </c>
      <c r="I29" s="34">
        <f t="shared" si="4"/>
        <v>1240500</v>
      </c>
      <c r="J29" s="34">
        <f t="shared" si="4"/>
        <v>1240500</v>
      </c>
      <c r="K29" s="34">
        <f t="shared" si="4"/>
        <v>1240500</v>
      </c>
      <c r="L29" s="34">
        <f t="shared" si="4"/>
        <v>1222500</v>
      </c>
      <c r="M29" s="34">
        <f t="shared" si="4"/>
        <v>1222500</v>
      </c>
      <c r="N29" s="34">
        <f t="shared" si="4"/>
        <v>1222500</v>
      </c>
      <c r="O29" s="34">
        <f t="shared" si="4"/>
        <v>1222500</v>
      </c>
      <c r="P29" s="34">
        <f t="shared" si="4"/>
        <v>1177500</v>
      </c>
      <c r="Q29" s="34">
        <f t="shared" si="4"/>
        <v>1177500</v>
      </c>
      <c r="R29" s="34">
        <f t="shared" si="4"/>
        <v>1177500</v>
      </c>
      <c r="S29" s="34">
        <f t="shared" si="4"/>
        <v>1177500</v>
      </c>
      <c r="T29" s="34">
        <f t="shared" si="4"/>
        <v>1177500</v>
      </c>
      <c r="U29" s="34">
        <f t="shared" si="4"/>
        <v>1177500</v>
      </c>
      <c r="V29" s="34">
        <f t="shared" si="4"/>
        <v>765000</v>
      </c>
      <c r="W29" s="43" t="str">
        <f t="shared" si="3"/>
        <v>投資(所得の15%)</v>
      </c>
      <c r="X29" s="12"/>
      <c r="Y29" s="8"/>
      <c r="Z29" s="8"/>
    </row>
    <row r="30" spans="1:26" s="10" customFormat="1" ht="22.5" customHeight="1" thickBot="1">
      <c r="A30" s="55" t="s">
        <v>63</v>
      </c>
      <c r="B30" s="30">
        <f t="shared" ref="B30:V30" si="5">SUM(B15:B29)</f>
        <v>6602500</v>
      </c>
      <c r="C30" s="30">
        <f t="shared" si="5"/>
        <v>6102500</v>
      </c>
      <c r="D30" s="30">
        <f t="shared" si="5"/>
        <v>6102500</v>
      </c>
      <c r="E30" s="30">
        <f t="shared" si="5"/>
        <v>6102500</v>
      </c>
      <c r="F30" s="30">
        <f t="shared" si="5"/>
        <v>9102500</v>
      </c>
      <c r="G30" s="30">
        <f t="shared" si="5"/>
        <v>6142500</v>
      </c>
      <c r="H30" s="30">
        <f t="shared" si="5"/>
        <v>6142500</v>
      </c>
      <c r="I30" s="30">
        <f t="shared" si="5"/>
        <v>6224500</v>
      </c>
      <c r="J30" s="30">
        <f t="shared" si="5"/>
        <v>6224500</v>
      </c>
      <c r="K30" s="30">
        <f t="shared" si="5"/>
        <v>6724500</v>
      </c>
      <c r="L30" s="30">
        <f t="shared" si="5"/>
        <v>7606500</v>
      </c>
      <c r="M30" s="30">
        <f t="shared" si="5"/>
        <v>7106500</v>
      </c>
      <c r="N30" s="30">
        <f t="shared" si="5"/>
        <v>7106500</v>
      </c>
      <c r="O30" s="30">
        <f t="shared" si="5"/>
        <v>8606500</v>
      </c>
      <c r="P30" s="30">
        <f t="shared" si="5"/>
        <v>11021500</v>
      </c>
      <c r="Q30" s="30">
        <f t="shared" si="5"/>
        <v>7061500</v>
      </c>
      <c r="R30" s="30">
        <f t="shared" si="5"/>
        <v>7061500</v>
      </c>
      <c r="S30" s="30">
        <f t="shared" si="5"/>
        <v>7061500</v>
      </c>
      <c r="T30" s="30">
        <f t="shared" si="5"/>
        <v>7061500</v>
      </c>
      <c r="U30" s="30">
        <f t="shared" si="5"/>
        <v>7561500</v>
      </c>
      <c r="V30" s="30">
        <f t="shared" si="5"/>
        <v>6649000</v>
      </c>
      <c r="W30" s="23"/>
      <c r="X30" s="38"/>
      <c r="Y30" s="8"/>
      <c r="Z30" s="8"/>
    </row>
    <row r="31" spans="1:26" s="10" customFormat="1" ht="22.5" customHeight="1">
      <c r="A31" s="56" t="s">
        <v>64</v>
      </c>
      <c r="B31" s="31">
        <f t="shared" ref="B31:V31" si="6">+B14-B30</f>
        <v>1787500</v>
      </c>
      <c r="C31" s="31">
        <f t="shared" si="6"/>
        <v>2287500</v>
      </c>
      <c r="D31" s="31">
        <f t="shared" si="6"/>
        <v>2287500</v>
      </c>
      <c r="E31" s="31">
        <f t="shared" si="6"/>
        <v>2287500</v>
      </c>
      <c r="F31" s="31">
        <f t="shared" si="6"/>
        <v>-712500</v>
      </c>
      <c r="G31" s="31">
        <f t="shared" si="6"/>
        <v>2247500</v>
      </c>
      <c r="H31" s="31">
        <f t="shared" si="6"/>
        <v>2247500</v>
      </c>
      <c r="I31" s="31">
        <f t="shared" si="6"/>
        <v>2045500</v>
      </c>
      <c r="J31" s="31">
        <f t="shared" si="6"/>
        <v>2045500</v>
      </c>
      <c r="K31" s="31">
        <f t="shared" si="6"/>
        <v>1545500</v>
      </c>
      <c r="L31" s="31">
        <f t="shared" si="6"/>
        <v>543500</v>
      </c>
      <c r="M31" s="31">
        <f t="shared" si="6"/>
        <v>1043500</v>
      </c>
      <c r="N31" s="31">
        <f t="shared" si="6"/>
        <v>1043500</v>
      </c>
      <c r="O31" s="31">
        <f t="shared" si="6"/>
        <v>-456500</v>
      </c>
      <c r="P31" s="31">
        <f t="shared" si="6"/>
        <v>-3171500</v>
      </c>
      <c r="Q31" s="31">
        <f t="shared" si="6"/>
        <v>788500</v>
      </c>
      <c r="R31" s="31">
        <f t="shared" si="6"/>
        <v>788500</v>
      </c>
      <c r="S31" s="31">
        <f t="shared" si="6"/>
        <v>788500</v>
      </c>
      <c r="T31" s="31">
        <f t="shared" si="6"/>
        <v>788500</v>
      </c>
      <c r="U31" s="31">
        <f t="shared" si="6"/>
        <v>288500</v>
      </c>
      <c r="V31" s="31">
        <f t="shared" si="6"/>
        <v>-1549000</v>
      </c>
      <c r="W31" s="23"/>
      <c r="X31" s="23"/>
      <c r="Y31" s="8"/>
      <c r="Z31" s="8"/>
    </row>
    <row r="32" spans="1:26" s="10" customFormat="1" ht="22.5" customHeight="1">
      <c r="A32" s="57" t="s">
        <v>65</v>
      </c>
      <c r="B32" s="34">
        <v>11000000</v>
      </c>
      <c r="C32" s="29">
        <f t="shared" ref="C32:V32" si="7">+B32+C31</f>
        <v>13287500</v>
      </c>
      <c r="D32" s="29">
        <f t="shared" si="7"/>
        <v>15575000</v>
      </c>
      <c r="E32" s="29">
        <f t="shared" si="7"/>
        <v>17862500</v>
      </c>
      <c r="F32" s="29">
        <f t="shared" si="7"/>
        <v>17150000</v>
      </c>
      <c r="G32" s="29">
        <f t="shared" si="7"/>
        <v>19397500</v>
      </c>
      <c r="H32" s="29">
        <f t="shared" si="7"/>
        <v>21645000</v>
      </c>
      <c r="I32" s="29">
        <f t="shared" si="7"/>
        <v>23690500</v>
      </c>
      <c r="J32" s="29">
        <f t="shared" si="7"/>
        <v>25736000</v>
      </c>
      <c r="K32" s="29">
        <f t="shared" si="7"/>
        <v>27281500</v>
      </c>
      <c r="L32" s="29">
        <f t="shared" si="7"/>
        <v>27825000</v>
      </c>
      <c r="M32" s="29">
        <f t="shared" si="7"/>
        <v>28868500</v>
      </c>
      <c r="N32" s="29">
        <f t="shared" si="7"/>
        <v>29912000</v>
      </c>
      <c r="O32" s="29">
        <f t="shared" si="7"/>
        <v>29455500</v>
      </c>
      <c r="P32" s="29">
        <f t="shared" si="7"/>
        <v>26284000</v>
      </c>
      <c r="Q32" s="29">
        <f t="shared" si="7"/>
        <v>27072500</v>
      </c>
      <c r="R32" s="29">
        <f t="shared" si="7"/>
        <v>27861000</v>
      </c>
      <c r="S32" s="29">
        <f t="shared" si="7"/>
        <v>28649500</v>
      </c>
      <c r="T32" s="29">
        <f t="shared" si="7"/>
        <v>29438000</v>
      </c>
      <c r="U32" s="29">
        <f t="shared" si="7"/>
        <v>29726500</v>
      </c>
      <c r="V32" s="29">
        <f t="shared" si="7"/>
        <v>28177500</v>
      </c>
      <c r="W32" s="23"/>
      <c r="X32" s="23"/>
      <c r="Y32" s="8"/>
      <c r="Z32" s="8"/>
    </row>
    <row r="33" spans="1:31" ht="22.5" customHeight="1">
      <c r="A33" s="58" t="s">
        <v>71</v>
      </c>
      <c r="B33" s="26">
        <v>1</v>
      </c>
      <c r="C33" s="26">
        <f t="shared" ref="C33:V33" si="8">B33+1</f>
        <v>2</v>
      </c>
      <c r="D33" s="26">
        <f t="shared" si="8"/>
        <v>3</v>
      </c>
      <c r="E33" s="26">
        <f t="shared" si="8"/>
        <v>4</v>
      </c>
      <c r="F33" s="26">
        <f t="shared" si="8"/>
        <v>5</v>
      </c>
      <c r="G33" s="26">
        <f t="shared" si="8"/>
        <v>6</v>
      </c>
      <c r="H33" s="26">
        <f t="shared" si="8"/>
        <v>7</v>
      </c>
      <c r="I33" s="26">
        <f t="shared" si="8"/>
        <v>8</v>
      </c>
      <c r="J33" s="26">
        <f t="shared" si="8"/>
        <v>9</v>
      </c>
      <c r="K33" s="26">
        <f t="shared" si="8"/>
        <v>10</v>
      </c>
      <c r="L33" s="26">
        <f t="shared" si="8"/>
        <v>11</v>
      </c>
      <c r="M33" s="26">
        <f t="shared" si="8"/>
        <v>12</v>
      </c>
      <c r="N33" s="26">
        <f t="shared" si="8"/>
        <v>13</v>
      </c>
      <c r="O33" s="26">
        <f t="shared" si="8"/>
        <v>14</v>
      </c>
      <c r="P33" s="26">
        <f t="shared" si="8"/>
        <v>15</v>
      </c>
      <c r="Q33" s="26">
        <f t="shared" si="8"/>
        <v>16</v>
      </c>
      <c r="R33" s="26">
        <f t="shared" si="8"/>
        <v>17</v>
      </c>
      <c r="S33" s="26">
        <f t="shared" si="8"/>
        <v>18</v>
      </c>
      <c r="T33" s="26">
        <f t="shared" si="8"/>
        <v>19</v>
      </c>
      <c r="U33" s="26">
        <f t="shared" si="8"/>
        <v>20</v>
      </c>
      <c r="V33" s="26">
        <f t="shared" si="8"/>
        <v>21</v>
      </c>
      <c r="W33" s="2"/>
      <c r="X33" s="2"/>
      <c r="Y33" s="2"/>
      <c r="Z33" s="2"/>
      <c r="AA33" s="2"/>
      <c r="AB33" s="2"/>
      <c r="AC33" s="2"/>
      <c r="AD33" s="2"/>
      <c r="AE33" s="2"/>
    </row>
    <row r="34" spans="1:31" ht="22.5" customHeight="1">
      <c r="A34" s="58" t="s">
        <v>5</v>
      </c>
      <c r="B34" s="35">
        <f>B42</f>
        <v>10000000</v>
      </c>
      <c r="C34" s="36">
        <f>B38</f>
        <v>11629661.716791632</v>
      </c>
      <c r="D34" s="36">
        <f t="shared" ref="D34:V34" si="9">C34+C35+C37</f>
        <v>13325718.366362667</v>
      </c>
      <c r="E34" s="36">
        <f t="shared" si="9"/>
        <v>15090874.980716594</v>
      </c>
      <c r="F34" s="36">
        <f t="shared" si="9"/>
        <v>16927946.799034387</v>
      </c>
      <c r="G34" s="36">
        <f t="shared" si="9"/>
        <v>18839863.757684901</v>
      </c>
      <c r="H34" s="36">
        <f t="shared" si="9"/>
        <v>20829675.163165353</v>
      </c>
      <c r="I34" s="36">
        <f t="shared" si="9"/>
        <v>22900554.555424478</v>
      </c>
      <c r="J34" s="36">
        <f t="shared" si="9"/>
        <v>25055804.769325033</v>
      </c>
      <c r="K34" s="36">
        <f t="shared" si="9"/>
        <v>27298863.202318102</v>
      </c>
      <c r="L34" s="36">
        <f t="shared" si="9"/>
        <v>29633307.29673057</v>
      </c>
      <c r="M34" s="36">
        <f t="shared" si="9"/>
        <v>32062860.245409392</v>
      </c>
      <c r="N34" s="36">
        <f t="shared" si="9"/>
        <v>34591396.929822713</v>
      </c>
      <c r="O34" s="36">
        <f t="shared" si="9"/>
        <v>37222950.100088336</v>
      </c>
      <c r="P34" s="36">
        <f t="shared" si="9"/>
        <v>39961716.806786031</v>
      </c>
      <c r="Q34" s="36">
        <f t="shared" si="9"/>
        <v>42812065.094811946</v>
      </c>
      <c r="R34" s="36">
        <f t="shared" si="9"/>
        <v>45778540.969950825</v>
      </c>
      <c r="S34" s="36">
        <f t="shared" si="9"/>
        <v>48865875.649277195</v>
      </c>
      <c r="T34" s="36">
        <f t="shared" si="9"/>
        <v>52078993.106949106</v>
      </c>
      <c r="U34" s="36">
        <f t="shared" si="9"/>
        <v>55423017.927429073</v>
      </c>
      <c r="V34" s="36">
        <f t="shared" si="9"/>
        <v>58903283.478657484</v>
      </c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22.5" customHeight="1">
      <c r="A35" s="58" t="s">
        <v>6</v>
      </c>
      <c r="B35" s="36">
        <f>B29</f>
        <v>1258500</v>
      </c>
      <c r="C35" s="36">
        <f t="shared" ref="C35:V35" si="10">C29</f>
        <v>1258500</v>
      </c>
      <c r="D35" s="36">
        <f t="shared" si="10"/>
        <v>1258500</v>
      </c>
      <c r="E35" s="36">
        <f t="shared" si="10"/>
        <v>1258500</v>
      </c>
      <c r="F35" s="36">
        <f t="shared" si="10"/>
        <v>1258500</v>
      </c>
      <c r="G35" s="36">
        <f t="shared" si="10"/>
        <v>1258500</v>
      </c>
      <c r="H35" s="36">
        <f t="shared" si="10"/>
        <v>1258500</v>
      </c>
      <c r="I35" s="36">
        <f t="shared" si="10"/>
        <v>1240500</v>
      </c>
      <c r="J35" s="36">
        <f t="shared" si="10"/>
        <v>1240500</v>
      </c>
      <c r="K35" s="36">
        <f t="shared" si="10"/>
        <v>1240500</v>
      </c>
      <c r="L35" s="36">
        <f t="shared" si="10"/>
        <v>1222500</v>
      </c>
      <c r="M35" s="36">
        <f t="shared" si="10"/>
        <v>1222500</v>
      </c>
      <c r="N35" s="36">
        <f t="shared" si="10"/>
        <v>1222500</v>
      </c>
      <c r="O35" s="36">
        <f t="shared" si="10"/>
        <v>1222500</v>
      </c>
      <c r="P35" s="36">
        <f t="shared" si="10"/>
        <v>1177500</v>
      </c>
      <c r="Q35" s="36">
        <f t="shared" si="10"/>
        <v>1177500</v>
      </c>
      <c r="R35" s="36">
        <f t="shared" si="10"/>
        <v>1177500</v>
      </c>
      <c r="S35" s="36">
        <f t="shared" si="10"/>
        <v>1177500</v>
      </c>
      <c r="T35" s="36">
        <f t="shared" si="10"/>
        <v>1177500</v>
      </c>
      <c r="U35" s="36">
        <f t="shared" si="10"/>
        <v>1177500</v>
      </c>
      <c r="V35" s="36">
        <f t="shared" si="10"/>
        <v>765000</v>
      </c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22.5" customHeight="1">
      <c r="A36" s="59" t="s">
        <v>8</v>
      </c>
      <c r="B36" s="36">
        <f>B35+B34</f>
        <v>11258500</v>
      </c>
      <c r="C36" s="36">
        <f t="shared" ref="C36:V36" si="11">B36+C35</f>
        <v>12517000</v>
      </c>
      <c r="D36" s="36">
        <f t="shared" si="11"/>
        <v>13775500</v>
      </c>
      <c r="E36" s="36">
        <f t="shared" si="11"/>
        <v>15034000</v>
      </c>
      <c r="F36" s="36">
        <f t="shared" si="11"/>
        <v>16292500</v>
      </c>
      <c r="G36" s="36">
        <f t="shared" si="11"/>
        <v>17551000</v>
      </c>
      <c r="H36" s="36">
        <f t="shared" si="11"/>
        <v>18809500</v>
      </c>
      <c r="I36" s="36">
        <f t="shared" si="11"/>
        <v>20050000</v>
      </c>
      <c r="J36" s="36">
        <f t="shared" si="11"/>
        <v>21290500</v>
      </c>
      <c r="K36" s="36">
        <f t="shared" si="11"/>
        <v>22531000</v>
      </c>
      <c r="L36" s="36">
        <f t="shared" si="11"/>
        <v>23753500</v>
      </c>
      <c r="M36" s="36">
        <f t="shared" si="11"/>
        <v>24976000</v>
      </c>
      <c r="N36" s="36">
        <f t="shared" si="11"/>
        <v>26198500</v>
      </c>
      <c r="O36" s="36">
        <f t="shared" si="11"/>
        <v>27421000</v>
      </c>
      <c r="P36" s="36">
        <f t="shared" si="11"/>
        <v>28598500</v>
      </c>
      <c r="Q36" s="36">
        <f t="shared" si="11"/>
        <v>29776000</v>
      </c>
      <c r="R36" s="36">
        <f t="shared" si="11"/>
        <v>30953500</v>
      </c>
      <c r="S36" s="36">
        <f t="shared" si="11"/>
        <v>32131000</v>
      </c>
      <c r="T36" s="36">
        <f t="shared" si="11"/>
        <v>33308500</v>
      </c>
      <c r="U36" s="36">
        <f t="shared" si="11"/>
        <v>34486000</v>
      </c>
      <c r="V36" s="36">
        <f t="shared" si="11"/>
        <v>35251000</v>
      </c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22.5" customHeight="1">
      <c r="A37" s="58" t="s">
        <v>7</v>
      </c>
      <c r="B37" s="36">
        <f t="shared" ref="B37:V37" si="12">B38-SUM(B34:B35)</f>
        <v>371161.71679163165</v>
      </c>
      <c r="C37" s="36">
        <f t="shared" si="12"/>
        <v>437556.64957103506</v>
      </c>
      <c r="D37" s="36">
        <f t="shared" si="12"/>
        <v>506656.61435392685</v>
      </c>
      <c r="E37" s="36">
        <f t="shared" si="12"/>
        <v>578571.81831779331</v>
      </c>
      <c r="F37" s="36">
        <f t="shared" si="12"/>
        <v>653416.95865051448</v>
      </c>
      <c r="G37" s="36">
        <f t="shared" si="12"/>
        <v>731311.40548045188</v>
      </c>
      <c r="H37" s="36">
        <f t="shared" si="12"/>
        <v>812379.39225912467</v>
      </c>
      <c r="I37" s="36">
        <f t="shared" si="12"/>
        <v>914750.21390055493</v>
      </c>
      <c r="J37" s="36">
        <f t="shared" si="12"/>
        <v>1002558.4329930693</v>
      </c>
      <c r="K37" s="36">
        <f t="shared" si="12"/>
        <v>1093944.0944124684</v>
      </c>
      <c r="L37" s="36">
        <f t="shared" si="12"/>
        <v>1207052.9486788213</v>
      </c>
      <c r="M37" s="36">
        <f t="shared" si="12"/>
        <v>1306036.6844133213</v>
      </c>
      <c r="N37" s="36">
        <f t="shared" si="12"/>
        <v>1409053.1702656224</v>
      </c>
      <c r="O37" s="36">
        <f t="shared" si="12"/>
        <v>1516266.706697695</v>
      </c>
      <c r="P37" s="36">
        <f t="shared" si="12"/>
        <v>1672848.2880259156</v>
      </c>
      <c r="Q37" s="36">
        <f t="shared" si="12"/>
        <v>1788975.8751388788</v>
      </c>
      <c r="R37" s="36">
        <f t="shared" si="12"/>
        <v>1909834.6793263704</v>
      </c>
      <c r="S37" s="36">
        <f t="shared" si="12"/>
        <v>2035617.4576719105</v>
      </c>
      <c r="T37" s="36">
        <f t="shared" si="12"/>
        <v>2166524.8204799667</v>
      </c>
      <c r="U37" s="36">
        <f t="shared" si="12"/>
        <v>2302765.5512284115</v>
      </c>
      <c r="V37" s="36">
        <f t="shared" si="12"/>
        <v>2857056.9395560548</v>
      </c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22.5" customHeight="1">
      <c r="A38" s="58" t="s">
        <v>75</v>
      </c>
      <c r="B38" s="37">
        <f>B34*(1+$B44/12)^12+$B43/($B44/12)*((1+$B44/12)^(B33*12)-1)</f>
        <v>11629661.716791632</v>
      </c>
      <c r="C38" s="37">
        <f t="shared" ref="C38:V38" si="13">$B34*(1+$B44/12)^(C33*12)+$B43/($B44/12)*((1+$B44/12)^(C33*12)-1)</f>
        <v>13325718.366362667</v>
      </c>
      <c r="D38" s="37">
        <f t="shared" si="13"/>
        <v>15090874.980716594</v>
      </c>
      <c r="E38" s="37">
        <f t="shared" si="13"/>
        <v>16927946.799034387</v>
      </c>
      <c r="F38" s="37">
        <f t="shared" si="13"/>
        <v>18839863.757684901</v>
      </c>
      <c r="G38" s="37">
        <f t="shared" si="13"/>
        <v>20829675.163165353</v>
      </c>
      <c r="H38" s="37">
        <f t="shared" si="13"/>
        <v>22900554.555424478</v>
      </c>
      <c r="I38" s="37">
        <f t="shared" si="13"/>
        <v>25055804.769325033</v>
      </c>
      <c r="J38" s="37">
        <f t="shared" si="13"/>
        <v>27298863.202318102</v>
      </c>
      <c r="K38" s="37">
        <f t="shared" si="13"/>
        <v>29633307.29673057</v>
      </c>
      <c r="L38" s="37">
        <f t="shared" si="13"/>
        <v>32062860.245409392</v>
      </c>
      <c r="M38" s="37">
        <f t="shared" si="13"/>
        <v>34591396.929822713</v>
      </c>
      <c r="N38" s="37">
        <f t="shared" si="13"/>
        <v>37222950.100088336</v>
      </c>
      <c r="O38" s="37">
        <f t="shared" si="13"/>
        <v>39961716.806786031</v>
      </c>
      <c r="P38" s="37">
        <f t="shared" si="13"/>
        <v>42812065.094811946</v>
      </c>
      <c r="Q38" s="37">
        <f t="shared" si="13"/>
        <v>45778540.969950825</v>
      </c>
      <c r="R38" s="37">
        <f t="shared" si="13"/>
        <v>48865875.649277195</v>
      </c>
      <c r="S38" s="37">
        <f t="shared" si="13"/>
        <v>52078993.106949106</v>
      </c>
      <c r="T38" s="37">
        <f t="shared" si="13"/>
        <v>55423017.927429073</v>
      </c>
      <c r="U38" s="37">
        <f t="shared" si="13"/>
        <v>58903283.478657484</v>
      </c>
      <c r="V38" s="37">
        <f t="shared" si="13"/>
        <v>62525340.418213539</v>
      </c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 ht="22.5" customHeight="1">
      <c r="A39" s="58" t="s">
        <v>76</v>
      </c>
      <c r="B39" s="37">
        <f>B32+B38</f>
        <v>22629661.71679163</v>
      </c>
      <c r="C39" s="37">
        <f t="shared" ref="C39:V39" si="14">C32+C38</f>
        <v>26613218.366362669</v>
      </c>
      <c r="D39" s="37">
        <f t="shared" si="14"/>
        <v>30665874.980716594</v>
      </c>
      <c r="E39" s="37">
        <f t="shared" si="14"/>
        <v>34790446.799034387</v>
      </c>
      <c r="F39" s="37">
        <f t="shared" si="14"/>
        <v>35989863.757684901</v>
      </c>
      <c r="G39" s="37">
        <f t="shared" si="14"/>
        <v>40227175.163165353</v>
      </c>
      <c r="H39" s="37">
        <f t="shared" si="14"/>
        <v>44545554.555424482</v>
      </c>
      <c r="I39" s="37">
        <f t="shared" si="14"/>
        <v>48746304.769325033</v>
      </c>
      <c r="J39" s="37">
        <f t="shared" si="14"/>
        <v>53034863.202318102</v>
      </c>
      <c r="K39" s="37">
        <f t="shared" si="14"/>
        <v>56914807.29673057</v>
      </c>
      <c r="L39" s="37">
        <f t="shared" si="14"/>
        <v>59887860.245409392</v>
      </c>
      <c r="M39" s="37">
        <f t="shared" si="14"/>
        <v>63459896.929822713</v>
      </c>
      <c r="N39" s="37">
        <f t="shared" si="14"/>
        <v>67134950.100088328</v>
      </c>
      <c r="O39" s="37">
        <f t="shared" si="14"/>
        <v>69417216.806786031</v>
      </c>
      <c r="P39" s="37">
        <f t="shared" si="14"/>
        <v>69096065.094811946</v>
      </c>
      <c r="Q39" s="37">
        <f t="shared" si="14"/>
        <v>72851040.969950825</v>
      </c>
      <c r="R39" s="37">
        <f t="shared" si="14"/>
        <v>76726875.649277195</v>
      </c>
      <c r="S39" s="37">
        <f t="shared" si="14"/>
        <v>80728493.106949106</v>
      </c>
      <c r="T39" s="37">
        <f t="shared" si="14"/>
        <v>84861017.92742908</v>
      </c>
      <c r="U39" s="37">
        <f t="shared" si="14"/>
        <v>88629783.478657484</v>
      </c>
      <c r="V39" s="37">
        <f t="shared" si="14"/>
        <v>90702840.418213546</v>
      </c>
      <c r="W39" s="39"/>
      <c r="X39" s="39"/>
      <c r="Y39" s="39"/>
      <c r="Z39" s="39"/>
      <c r="AA39" s="39"/>
      <c r="AB39" s="39"/>
      <c r="AC39" s="39"/>
      <c r="AD39" s="39"/>
      <c r="AE39" s="39"/>
    </row>
    <row r="41" spans="1:31">
      <c r="B41" s="1" t="s">
        <v>67</v>
      </c>
    </row>
    <row r="42" spans="1:31" ht="21.75" customHeight="1">
      <c r="A42" s="60" t="s">
        <v>0</v>
      </c>
      <c r="B42" s="35">
        <v>10000000</v>
      </c>
      <c r="D42" s="61" t="s">
        <v>71</v>
      </c>
      <c r="E42" s="26">
        <v>1</v>
      </c>
      <c r="F42" s="26">
        <v>5</v>
      </c>
      <c r="G42" s="26">
        <v>10</v>
      </c>
      <c r="H42" s="26">
        <v>15</v>
      </c>
      <c r="I42" s="26">
        <v>20</v>
      </c>
      <c r="J42" s="26">
        <v>25</v>
      </c>
      <c r="K42" s="26">
        <v>30</v>
      </c>
    </row>
    <row r="43" spans="1:31" ht="21.75" customHeight="1">
      <c r="A43" s="60" t="s">
        <v>74</v>
      </c>
      <c r="B43" s="35">
        <v>100000</v>
      </c>
      <c r="D43" s="61" t="s">
        <v>3</v>
      </c>
      <c r="E43" s="36">
        <f>B38</f>
        <v>11629661.716791632</v>
      </c>
      <c r="F43" s="36">
        <f>F38</f>
        <v>18839863.757684901</v>
      </c>
      <c r="G43" s="36">
        <f>K38</f>
        <v>29633307.29673057</v>
      </c>
      <c r="H43" s="36">
        <f>P38</f>
        <v>42812065.094811946</v>
      </c>
      <c r="I43" s="36">
        <f>U38</f>
        <v>58903283.478657484</v>
      </c>
      <c r="J43" s="36">
        <f>Z38</f>
        <v>0</v>
      </c>
      <c r="K43" s="36">
        <f>AE38</f>
        <v>0</v>
      </c>
    </row>
    <row r="44" spans="1:31" ht="21.75" customHeight="1">
      <c r="A44" s="60" t="s">
        <v>1</v>
      </c>
      <c r="B44" s="44">
        <v>0.04</v>
      </c>
      <c r="D44" s="61" t="s">
        <v>4</v>
      </c>
      <c r="E44" s="45">
        <f t="shared" ref="E44:K44" si="15">E43/$B42</f>
        <v>1.1629661716791633</v>
      </c>
      <c r="F44" s="45">
        <f t="shared" si="15"/>
        <v>1.88398637576849</v>
      </c>
      <c r="G44" s="45">
        <f t="shared" si="15"/>
        <v>2.9633307296730571</v>
      </c>
      <c r="H44" s="45">
        <f t="shared" si="15"/>
        <v>4.2812065094811942</v>
      </c>
      <c r="I44" s="45">
        <f t="shared" si="15"/>
        <v>5.890328347865748</v>
      </c>
      <c r="J44" s="45">
        <f t="shared" si="15"/>
        <v>0</v>
      </c>
      <c r="K44" s="45">
        <f t="shared" si="15"/>
        <v>0</v>
      </c>
    </row>
  </sheetData>
  <phoneticPr fontId="1"/>
  <conditionalFormatting sqref="B38:V39">
    <cfRule type="cellIs" dxfId="31" priority="1" operator="greaterThanOrEqual">
      <formula>50000000</formula>
    </cfRule>
  </conditionalFormatting>
  <pageMargins left="0.7" right="0.7" top="0.75" bottom="0.75" header="0.3" footer="0.3"/>
  <pageSetup paperSize="9" scale="32" orientation="landscape" horizontalDpi="1200" verticalDpi="1200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template</vt:lpstr>
      <vt:lpstr>つまこ45からパート</vt:lpstr>
      <vt:lpstr>つまこ60リタイア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水野 貴英</cp:lastModifiedBy>
  <cp:lastPrinted>2021-12-20T05:18:30Z</cp:lastPrinted>
  <dcterms:modified xsi:type="dcterms:W3CDTF">2021-12-21T00:14:15Z</dcterms:modified>
</cp:coreProperties>
</file>